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10" yWindow="-345" windowWidth="15795" windowHeight="13140" tabRatio="601"/>
  </bookViews>
  <sheets>
    <sheet name="прил 1" sheetId="47" r:id="rId1"/>
    <sheet name="прил 2" sheetId="1" r:id="rId2"/>
    <sheet name="прил 3" sheetId="52" r:id="rId3"/>
    <sheet name="прил 4" sheetId="49" r:id="rId4"/>
    <sheet name="прил 5,6" sheetId="18" r:id="rId5"/>
    <sheet name="прил 7" sheetId="42" r:id="rId6"/>
  </sheets>
  <definedNames>
    <definedName name="_xlnm.Print_Titles" localSheetId="1">'прил 2'!#REF!</definedName>
  </definedNames>
  <calcPr calcId="125725"/>
</workbook>
</file>

<file path=xl/calcChain.xml><?xml version="1.0" encoding="utf-8"?>
<calcChain xmlns="http://schemas.openxmlformats.org/spreadsheetml/2006/main">
  <c r="I150" i="1"/>
  <c r="H150"/>
  <c r="G150"/>
  <c r="H111" i="47"/>
  <c r="G111"/>
  <c r="F111"/>
  <c r="H128" l="1"/>
  <c r="G128"/>
  <c r="F128"/>
  <c r="I166" i="1"/>
  <c r="H166"/>
  <c r="G166"/>
  <c r="H72" i="47"/>
  <c r="G72"/>
  <c r="F72"/>
  <c r="I223" i="1" l="1"/>
  <c r="H223"/>
  <c r="G223"/>
  <c r="I226"/>
  <c r="I225" s="1"/>
  <c r="H226"/>
  <c r="G226"/>
  <c r="I228"/>
  <c r="H228"/>
  <c r="G228"/>
  <c r="G194"/>
  <c r="G193" s="1"/>
  <c r="H225" l="1"/>
  <c r="G225"/>
  <c r="I128"/>
  <c r="H128"/>
  <c r="G128"/>
  <c r="I126"/>
  <c r="H126"/>
  <c r="G126"/>
  <c r="I106"/>
  <c r="H106"/>
  <c r="G106"/>
  <c r="I108"/>
  <c r="H108"/>
  <c r="G108"/>
  <c r="I110"/>
  <c r="H110"/>
  <c r="G110"/>
  <c r="G112"/>
  <c r="I114"/>
  <c r="H114"/>
  <c r="G114"/>
  <c r="I116"/>
  <c r="H116"/>
  <c r="G116"/>
  <c r="I118"/>
  <c r="H118"/>
  <c r="G118"/>
  <c r="I120"/>
  <c r="H120"/>
  <c r="G120"/>
  <c r="I124"/>
  <c r="H124"/>
  <c r="G124"/>
  <c r="F359" i="47" l="1"/>
  <c r="G219" i="1"/>
  <c r="G218" s="1"/>
  <c r="G66" i="47"/>
  <c r="F66"/>
  <c r="H147" i="1"/>
  <c r="G147"/>
  <c r="G390" l="1"/>
  <c r="G389" s="1"/>
  <c r="G388" s="1"/>
  <c r="G387" s="1"/>
  <c r="I504"/>
  <c r="I503" s="1"/>
  <c r="H504"/>
  <c r="H503" s="1"/>
  <c r="G504"/>
  <c r="G503" s="1"/>
  <c r="I498"/>
  <c r="I497" s="1"/>
  <c r="I496" s="1"/>
  <c r="I491" s="1"/>
  <c r="I490" s="1"/>
  <c r="H498"/>
  <c r="H497" s="1"/>
  <c r="G498"/>
  <c r="G497" s="1"/>
  <c r="I73"/>
  <c r="I72" s="1"/>
  <c r="I71" s="1"/>
  <c r="I70" s="1"/>
  <c r="I69" s="1"/>
  <c r="H73"/>
  <c r="H72" s="1"/>
  <c r="H71" s="1"/>
  <c r="H70" s="1"/>
  <c r="H69" s="1"/>
  <c r="G73"/>
  <c r="G72" s="1"/>
  <c r="G71" s="1"/>
  <c r="G70" s="1"/>
  <c r="G69" s="1"/>
  <c r="H28" i="47"/>
  <c r="G28"/>
  <c r="F28"/>
  <c r="H68" i="1" l="1"/>
  <c r="I68"/>
  <c r="G68"/>
  <c r="H496"/>
  <c r="H491" s="1"/>
  <c r="H490" s="1"/>
  <c r="G496"/>
  <c r="G491" s="1"/>
  <c r="I506"/>
  <c r="H506"/>
  <c r="G506"/>
  <c r="G580" l="1"/>
  <c r="G579" s="1"/>
  <c r="G532"/>
  <c r="I538"/>
  <c r="I537" s="1"/>
  <c r="I532" s="1"/>
  <c r="H538"/>
  <c r="H537" s="1"/>
  <c r="H532" s="1"/>
  <c r="I472"/>
  <c r="I471" s="1"/>
  <c r="I470" s="1"/>
  <c r="H472"/>
  <c r="H471" s="1"/>
  <c r="H470" s="1"/>
  <c r="G472"/>
  <c r="G471" s="1"/>
  <c r="G470" s="1"/>
  <c r="I451"/>
  <c r="I450" s="1"/>
  <c r="I449" s="1"/>
  <c r="H451"/>
  <c r="H450" s="1"/>
  <c r="H449" s="1"/>
  <c r="G451"/>
  <c r="G450" s="1"/>
  <c r="G449" s="1"/>
  <c r="I379"/>
  <c r="I378" s="1"/>
  <c r="H379"/>
  <c r="H378" s="1"/>
  <c r="G379"/>
  <c r="G378" s="1"/>
  <c r="I423"/>
  <c r="H423"/>
  <c r="G423"/>
  <c r="I308"/>
  <c r="H308"/>
  <c r="G308"/>
  <c r="I285"/>
  <c r="H285"/>
  <c r="G285"/>
  <c r="I283"/>
  <c r="H283"/>
  <c r="G283"/>
  <c r="I269"/>
  <c r="H269"/>
  <c r="G269"/>
  <c r="I236"/>
  <c r="I233" s="1"/>
  <c r="H236"/>
  <c r="H233" s="1"/>
  <c r="G236"/>
  <c r="G233" s="1"/>
  <c r="I221"/>
  <c r="I210" s="1"/>
  <c r="I209" s="1"/>
  <c r="H221"/>
  <c r="H210" s="1"/>
  <c r="H209" s="1"/>
  <c r="G222"/>
  <c r="G221" s="1"/>
  <c r="G211"/>
  <c r="I199"/>
  <c r="H199"/>
  <c r="G199"/>
  <c r="G210" l="1"/>
  <c r="G209" s="1"/>
  <c r="H192"/>
  <c r="G192"/>
  <c r="I192"/>
  <c r="I105"/>
  <c r="I104" s="1"/>
  <c r="I89" s="1"/>
  <c r="H105"/>
  <c r="H104" s="1"/>
  <c r="H89" s="1"/>
  <c r="G105"/>
  <c r="G104" s="1"/>
  <c r="G89" s="1"/>
  <c r="I168"/>
  <c r="I163" s="1"/>
  <c r="H168"/>
  <c r="H163" s="1"/>
  <c r="G168"/>
  <c r="G163" s="1"/>
  <c r="G143"/>
  <c r="I145"/>
  <c r="I142" s="1"/>
  <c r="I141" s="1"/>
  <c r="H145"/>
  <c r="G145"/>
  <c r="I80"/>
  <c r="I79" s="1"/>
  <c r="I78" s="1"/>
  <c r="H80"/>
  <c r="H79" s="1"/>
  <c r="H78" s="1"/>
  <c r="G142" l="1"/>
  <c r="G141" s="1"/>
  <c r="H141"/>
  <c r="H142"/>
  <c r="H149"/>
  <c r="G149"/>
  <c r="I149"/>
  <c r="I140" s="1"/>
  <c r="I139" s="1"/>
  <c r="H256" i="47"/>
  <c r="G256"/>
  <c r="F256"/>
  <c r="H119"/>
  <c r="G119"/>
  <c r="F119"/>
  <c r="H103"/>
  <c r="G103"/>
  <c r="F103"/>
  <c r="H101"/>
  <c r="G101"/>
  <c r="F101"/>
  <c r="H99"/>
  <c r="G99"/>
  <c r="F99"/>
  <c r="F87"/>
  <c r="H78"/>
  <c r="G78"/>
  <c r="F78"/>
  <c r="H140" i="1" l="1"/>
  <c r="H139" s="1"/>
  <c r="G140"/>
  <c r="G139" s="1"/>
  <c r="H59" i="47"/>
  <c r="H58" s="1"/>
  <c r="G59"/>
  <c r="G58" s="1"/>
  <c r="H229"/>
  <c r="G229"/>
  <c r="F229"/>
  <c r="H481" l="1"/>
  <c r="G481"/>
  <c r="F481"/>
  <c r="H168"/>
  <c r="G168"/>
  <c r="F168"/>
  <c r="H465"/>
  <c r="G465"/>
  <c r="F465"/>
  <c r="H463" l="1"/>
  <c r="G463"/>
  <c r="F463"/>
  <c r="F461"/>
  <c r="H517"/>
  <c r="G517"/>
  <c r="F517"/>
  <c r="H504"/>
  <c r="G504"/>
  <c r="F504"/>
  <c r="H502"/>
  <c r="G502"/>
  <c r="F502"/>
  <c r="H342"/>
  <c r="H341" s="1"/>
  <c r="G342"/>
  <c r="G341" s="1"/>
  <c r="F342"/>
  <c r="F341" s="1"/>
  <c r="H435"/>
  <c r="H434" s="1"/>
  <c r="G435"/>
  <c r="G434" s="1"/>
  <c r="F435"/>
  <c r="F434" s="1"/>
  <c r="H394"/>
  <c r="G394"/>
  <c r="F394"/>
  <c r="H387"/>
  <c r="H386" s="1"/>
  <c r="H385" s="1"/>
  <c r="G387"/>
  <c r="G386" s="1"/>
  <c r="G385" s="1"/>
  <c r="F387"/>
  <c r="F386" s="1"/>
  <c r="F385" s="1"/>
  <c r="H378"/>
  <c r="H377" s="1"/>
  <c r="H376" s="1"/>
  <c r="G378"/>
  <c r="G377" s="1"/>
  <c r="G376" s="1"/>
  <c r="F378"/>
  <c r="F377" s="1"/>
  <c r="F376" s="1"/>
  <c r="H362"/>
  <c r="H361" s="1"/>
  <c r="G362"/>
  <c r="G361" s="1"/>
  <c r="F362"/>
  <c r="F361" s="1"/>
  <c r="H359"/>
  <c r="H358" s="1"/>
  <c r="G359"/>
  <c r="G358" s="1"/>
  <c r="F358"/>
  <c r="F356"/>
  <c r="F355" s="1"/>
  <c r="G353"/>
  <c r="F349" l="1"/>
  <c r="H351"/>
  <c r="H350" s="1"/>
  <c r="H349" s="1"/>
  <c r="G351"/>
  <c r="G350" s="1"/>
  <c r="G349" s="1"/>
  <c r="H347"/>
  <c r="H346" s="1"/>
  <c r="H345" s="1"/>
  <c r="G347"/>
  <c r="G346" s="1"/>
  <c r="G345" s="1"/>
  <c r="F347"/>
  <c r="F346" s="1"/>
  <c r="F345" s="1"/>
  <c r="H333" l="1"/>
  <c r="H332" s="1"/>
  <c r="H331" s="1"/>
  <c r="G333"/>
  <c r="G332" s="1"/>
  <c r="G331" s="1"/>
  <c r="F333"/>
  <c r="F332" s="1"/>
  <c r="F331" s="1"/>
  <c r="H325"/>
  <c r="H322" s="1"/>
  <c r="H321" s="1"/>
  <c r="G325"/>
  <c r="G322" s="1"/>
  <c r="G321" s="1"/>
  <c r="F325"/>
  <c r="F322" s="1"/>
  <c r="F321" s="1"/>
  <c r="H311"/>
  <c r="H310" s="1"/>
  <c r="H309" s="1"/>
  <c r="G311"/>
  <c r="G310" s="1"/>
  <c r="G309" s="1"/>
  <c r="F311"/>
  <c r="F310" s="1"/>
  <c r="F309" s="1"/>
  <c r="H274"/>
  <c r="H292"/>
  <c r="H291" s="1"/>
  <c r="G292"/>
  <c r="G291" s="1"/>
  <c r="F292"/>
  <c r="F291" s="1"/>
  <c r="H289"/>
  <c r="G289"/>
  <c r="F289"/>
  <c r="H287"/>
  <c r="G287"/>
  <c r="H285"/>
  <c r="G285"/>
  <c r="F285"/>
  <c r="H283"/>
  <c r="G283"/>
  <c r="H281"/>
  <c r="G281"/>
  <c r="H279"/>
  <c r="G279"/>
  <c r="F279"/>
  <c r="H277"/>
  <c r="H276" s="1"/>
  <c r="G277"/>
  <c r="H259"/>
  <c r="G259"/>
  <c r="F259"/>
  <c r="F247"/>
  <c r="F246" s="1"/>
  <c r="F244"/>
  <c r="F242"/>
  <c r="H213"/>
  <c r="G213"/>
  <c r="F213"/>
  <c r="H211"/>
  <c r="G211"/>
  <c r="F211"/>
  <c r="H198"/>
  <c r="G198"/>
  <c r="F198"/>
  <c r="H196"/>
  <c r="G196"/>
  <c r="F196"/>
  <c r="H193"/>
  <c r="G193"/>
  <c r="F193"/>
  <c r="H190"/>
  <c r="G190"/>
  <c r="F190"/>
  <c r="H185"/>
  <c r="G185"/>
  <c r="F185"/>
  <c r="H182"/>
  <c r="G182"/>
  <c r="F182"/>
  <c r="H179"/>
  <c r="G179"/>
  <c r="F179"/>
  <c r="H176"/>
  <c r="G176"/>
  <c r="F176"/>
  <c r="H173"/>
  <c r="G173"/>
  <c r="F173"/>
  <c r="H170"/>
  <c r="G170"/>
  <c r="F170"/>
  <c r="F276" l="1"/>
  <c r="G276"/>
  <c r="F273"/>
  <c r="F272" s="1"/>
  <c r="G273"/>
  <c r="G272" s="1"/>
  <c r="H273"/>
  <c r="H272" s="1"/>
  <c r="F241"/>
  <c r="F240" s="1"/>
  <c r="F239" s="1"/>
  <c r="H152"/>
  <c r="G152"/>
  <c r="F152"/>
  <c r="H146"/>
  <c r="G146"/>
  <c r="F146"/>
  <c r="H143"/>
  <c r="G143"/>
  <c r="F143"/>
  <c r="H140"/>
  <c r="G140"/>
  <c r="F140"/>
  <c r="F149"/>
  <c r="G149"/>
  <c r="H149"/>
  <c r="H124"/>
  <c r="G124"/>
  <c r="F124"/>
  <c r="H113"/>
  <c r="G113"/>
  <c r="F113"/>
  <c r="H109"/>
  <c r="G109"/>
  <c r="F109"/>
  <c r="H91"/>
  <c r="G91"/>
  <c r="F91"/>
  <c r="H89"/>
  <c r="G89"/>
  <c r="F89"/>
  <c r="F62"/>
  <c r="H64"/>
  <c r="H61" s="1"/>
  <c r="H57" s="1"/>
  <c r="G64"/>
  <c r="F64"/>
  <c r="F61" l="1"/>
  <c r="F57" s="1"/>
  <c r="G61"/>
  <c r="G57" s="1"/>
  <c r="H55" l="1"/>
  <c r="H54" s="1"/>
  <c r="G55"/>
  <c r="G54" s="1"/>
  <c r="F55"/>
  <c r="F54" s="1"/>
  <c r="H52"/>
  <c r="G52"/>
  <c r="F52"/>
  <c r="H50"/>
  <c r="H49" s="1"/>
  <c r="G50"/>
  <c r="G49" s="1"/>
  <c r="F50"/>
  <c r="F49" s="1"/>
  <c r="H46"/>
  <c r="H45" s="1"/>
  <c r="H44" s="1"/>
  <c r="G46"/>
  <c r="G45" s="1"/>
  <c r="G44" s="1"/>
  <c r="F46"/>
  <c r="F45" s="1"/>
  <c r="F44" s="1"/>
  <c r="H24"/>
  <c r="H23" s="1"/>
  <c r="H22" s="1"/>
  <c r="G24"/>
  <c r="G23" s="1"/>
  <c r="G22" s="1"/>
  <c r="F24"/>
  <c r="F23" s="1"/>
  <c r="F22" s="1"/>
  <c r="H15"/>
  <c r="H14" s="1"/>
  <c r="H13" s="1"/>
  <c r="G15"/>
  <c r="G14" s="1"/>
  <c r="G13" s="1"/>
  <c r="G48" l="1"/>
  <c r="G43" s="1"/>
  <c r="F48"/>
  <c r="F43" s="1"/>
  <c r="H48"/>
  <c r="H43" s="1"/>
  <c r="G410" i="1" l="1"/>
  <c r="F459" i="47"/>
  <c r="I465" i="1"/>
  <c r="H465"/>
  <c r="G465"/>
  <c r="G430" l="1"/>
  <c r="G429" s="1"/>
  <c r="I38" l="1"/>
  <c r="I35" s="1"/>
  <c r="I34" s="1"/>
  <c r="I33" s="1"/>
  <c r="H38"/>
  <c r="G38"/>
  <c r="G36"/>
  <c r="I31"/>
  <c r="I30" s="1"/>
  <c r="H31"/>
  <c r="G31"/>
  <c r="G26"/>
  <c r="G25" s="1"/>
  <c r="G24" s="1"/>
  <c r="G23" s="1"/>
  <c r="G21"/>
  <c r="G20" s="1"/>
  <c r="G19" s="1"/>
  <c r="I15"/>
  <c r="I14" s="1"/>
  <c r="H15"/>
  <c r="H14" s="1"/>
  <c r="G15"/>
  <c r="G14" s="1"/>
  <c r="H454" i="47"/>
  <c r="H453" s="1"/>
  <c r="G454"/>
  <c r="G453" s="1"/>
  <c r="F454"/>
  <c r="F453" s="1"/>
  <c r="H451"/>
  <c r="H450" s="1"/>
  <c r="G451"/>
  <c r="G450" s="1"/>
  <c r="F451"/>
  <c r="F450" s="1"/>
  <c r="H448"/>
  <c r="H447" s="1"/>
  <c r="G448"/>
  <c r="G447" s="1"/>
  <c r="F448"/>
  <c r="F447" s="1"/>
  <c r="I551" i="1"/>
  <c r="H551"/>
  <c r="G551"/>
  <c r="H369" i="47"/>
  <c r="G369"/>
  <c r="F369"/>
  <c r="H35" i="1" l="1"/>
  <c r="H34" s="1"/>
  <c r="H33" s="1"/>
  <c r="H29"/>
  <c r="H30"/>
  <c r="G29"/>
  <c r="G30"/>
  <c r="G35"/>
  <c r="G34" s="1"/>
  <c r="G33" s="1"/>
  <c r="H13"/>
  <c r="I29"/>
  <c r="G13"/>
  <c r="I13"/>
  <c r="G446" i="47"/>
  <c r="G445" s="1"/>
  <c r="H446"/>
  <c r="H445" s="1"/>
  <c r="F446"/>
  <c r="F445" s="1"/>
  <c r="H506"/>
  <c r="G506"/>
  <c r="F506"/>
  <c r="I28" i="1" l="1"/>
  <c r="G28"/>
  <c r="G12"/>
  <c r="H28"/>
  <c r="I12"/>
  <c r="I11" s="1"/>
  <c r="H12"/>
  <c r="H11" s="1"/>
  <c r="I430"/>
  <c r="H430"/>
  <c r="G428"/>
  <c r="G11" l="1"/>
  <c r="H429"/>
  <c r="H428" s="1"/>
  <c r="I429"/>
  <c r="I428" s="1"/>
  <c r="G427"/>
  <c r="I421"/>
  <c r="H421"/>
  <c r="G421"/>
  <c r="H427" l="1"/>
  <c r="I427"/>
  <c r="I425"/>
  <c r="H425"/>
  <c r="G425"/>
  <c r="H371" i="47" l="1"/>
  <c r="G371"/>
  <c r="F371"/>
  <c r="G490" i="1" l="1"/>
  <c r="I654"/>
  <c r="H654"/>
  <c r="G654"/>
  <c r="H520"/>
  <c r="H519" s="1"/>
  <c r="H518" s="1"/>
  <c r="G520"/>
  <c r="G519" s="1"/>
  <c r="G518" s="1"/>
  <c r="H516" l="1"/>
  <c r="H515" s="1"/>
  <c r="H517"/>
  <c r="G516"/>
  <c r="G515" s="1"/>
  <c r="G517"/>
  <c r="G375"/>
  <c r="G343" l="1"/>
  <c r="H457" i="47" l="1"/>
  <c r="G457"/>
  <c r="H301" l="1"/>
  <c r="H300" s="1"/>
  <c r="G301"/>
  <c r="G300" s="1"/>
  <c r="F301"/>
  <c r="F300" s="1"/>
  <c r="F224" l="1"/>
  <c r="H126" l="1"/>
  <c r="G126"/>
  <c r="F126"/>
  <c r="F81"/>
  <c r="G81"/>
  <c r="H81"/>
  <c r="H477" l="1"/>
  <c r="G477"/>
  <c r="F477"/>
  <c r="H500"/>
  <c r="G500"/>
  <c r="F500"/>
  <c r="H514"/>
  <c r="G514"/>
  <c r="F514"/>
  <c r="H522"/>
  <c r="G522"/>
  <c r="F522"/>
  <c r="I439" i="1"/>
  <c r="H439"/>
  <c r="G439"/>
  <c r="I436"/>
  <c r="H436"/>
  <c r="H435" s="1"/>
  <c r="G436"/>
  <c r="G435" l="1"/>
  <c r="I435"/>
  <c r="I322"/>
  <c r="H322"/>
  <c r="G322"/>
  <c r="I299"/>
  <c r="H299"/>
  <c r="G299"/>
  <c r="I311"/>
  <c r="H311"/>
  <c r="G311"/>
  <c r="H420" i="47"/>
  <c r="H419" s="1"/>
  <c r="G420"/>
  <c r="G419" s="1"/>
  <c r="F420"/>
  <c r="F419" s="1"/>
  <c r="H417" l="1"/>
  <c r="H418"/>
  <c r="G417"/>
  <c r="G418"/>
  <c r="F417"/>
  <c r="F418"/>
  <c r="I558" i="1" l="1"/>
  <c r="I557" s="1"/>
  <c r="H558"/>
  <c r="H557" s="1"/>
  <c r="G558"/>
  <c r="G557" s="1"/>
  <c r="H555" l="1"/>
  <c r="H556"/>
  <c r="I555"/>
  <c r="I556"/>
  <c r="G555"/>
  <c r="G556"/>
  <c r="H217" i="47"/>
  <c r="G217"/>
  <c r="F217"/>
  <c r="I289" i="1"/>
  <c r="H289"/>
  <c r="G289"/>
  <c r="I613"/>
  <c r="I612" s="1"/>
  <c r="I611" s="1"/>
  <c r="I610" s="1"/>
  <c r="I609" s="1"/>
  <c r="I608" s="1"/>
  <c r="H613"/>
  <c r="H612" s="1"/>
  <c r="H611" s="1"/>
  <c r="H610" s="1"/>
  <c r="H609" s="1"/>
  <c r="H608" s="1"/>
  <c r="G613"/>
  <c r="G612" s="1"/>
  <c r="G611" s="1"/>
  <c r="G610" s="1"/>
  <c r="G609" s="1"/>
  <c r="G608" s="1"/>
  <c r="H209" i="47" l="1"/>
  <c r="G209"/>
  <c r="F209"/>
  <c r="F215"/>
  <c r="H135" l="1"/>
  <c r="H134" s="1"/>
  <c r="G135"/>
  <c r="G134" s="1"/>
  <c r="H306" l="1"/>
  <c r="G306"/>
  <c r="F306"/>
  <c r="H296"/>
  <c r="G296"/>
  <c r="F296"/>
  <c r="G287" i="1" l="1"/>
  <c r="I520" l="1"/>
  <c r="I519" s="1"/>
  <c r="I518" s="1"/>
  <c r="I516" l="1"/>
  <c r="I515" s="1"/>
  <c r="I517"/>
  <c r="I340" l="1"/>
  <c r="H340"/>
  <c r="G340"/>
  <c r="H479" i="47" l="1"/>
  <c r="G479"/>
  <c r="F479"/>
  <c r="I434" i="1" l="1"/>
  <c r="H434"/>
  <c r="G434"/>
  <c r="H524" i="47" l="1"/>
  <c r="G524"/>
  <c r="F524"/>
  <c r="H520"/>
  <c r="G520"/>
  <c r="F520"/>
  <c r="H511"/>
  <c r="G511"/>
  <c r="F511"/>
  <c r="H509"/>
  <c r="G509"/>
  <c r="F509"/>
  <c r="H498"/>
  <c r="G498"/>
  <c r="F498"/>
  <c r="H496"/>
  <c r="G496"/>
  <c r="F496"/>
  <c r="H494"/>
  <c r="G494"/>
  <c r="F494"/>
  <c r="H491"/>
  <c r="G491"/>
  <c r="F491"/>
  <c r="H474"/>
  <c r="G474"/>
  <c r="F474"/>
  <c r="H472"/>
  <c r="G472"/>
  <c r="F472"/>
  <c r="H470"/>
  <c r="G470"/>
  <c r="F470"/>
  <c r="F467"/>
  <c r="F457"/>
  <c r="H443"/>
  <c r="H442" s="1"/>
  <c r="H441" s="1"/>
  <c r="H440" s="1"/>
  <c r="G443"/>
  <c r="G442" s="1"/>
  <c r="G441" s="1"/>
  <c r="G440" s="1"/>
  <c r="F443"/>
  <c r="F442" s="1"/>
  <c r="F441" s="1"/>
  <c r="F440" s="1"/>
  <c r="H438"/>
  <c r="H437" s="1"/>
  <c r="H433" s="1"/>
  <c r="H432" s="1"/>
  <c r="G438"/>
  <c r="G437" s="1"/>
  <c r="G433" s="1"/>
  <c r="G432" s="1"/>
  <c r="F438"/>
  <c r="F437" s="1"/>
  <c r="F433" s="1"/>
  <c r="F432" s="1"/>
  <c r="H430"/>
  <c r="H429" s="1"/>
  <c r="H428" s="1"/>
  <c r="H427" s="1"/>
  <c r="G430"/>
  <c r="G429" s="1"/>
  <c r="G428" s="1"/>
  <c r="G427" s="1"/>
  <c r="F430"/>
  <c r="F429" s="1"/>
  <c r="F428" s="1"/>
  <c r="F427" s="1"/>
  <c r="F425"/>
  <c r="F424" s="1"/>
  <c r="H413"/>
  <c r="H412" s="1"/>
  <c r="H411" s="1"/>
  <c r="H410" s="1"/>
  <c r="G413"/>
  <c r="G412" s="1"/>
  <c r="G411" s="1"/>
  <c r="G410" s="1"/>
  <c r="F413"/>
  <c r="F412" s="1"/>
  <c r="F411" s="1"/>
  <c r="F410" s="1"/>
  <c r="H408"/>
  <c r="G408"/>
  <c r="F408"/>
  <c r="H406"/>
  <c r="G406"/>
  <c r="F406"/>
  <c r="H403"/>
  <c r="G403"/>
  <c r="F403"/>
  <c r="H398"/>
  <c r="G398"/>
  <c r="F398"/>
  <c r="H396"/>
  <c r="G396"/>
  <c r="F396"/>
  <c r="H391"/>
  <c r="G391"/>
  <c r="F391"/>
  <c r="H382"/>
  <c r="H381" s="1"/>
  <c r="H380" s="1"/>
  <c r="H375" s="1"/>
  <c r="G382"/>
  <c r="G381" s="1"/>
  <c r="G380" s="1"/>
  <c r="G375" s="1"/>
  <c r="F382"/>
  <c r="F381" s="1"/>
  <c r="F380" s="1"/>
  <c r="F375" s="1"/>
  <c r="H373"/>
  <c r="H368" s="1"/>
  <c r="G373"/>
  <c r="G368" s="1"/>
  <c r="F373"/>
  <c r="F368" s="1"/>
  <c r="H366"/>
  <c r="H365" s="1"/>
  <c r="G366"/>
  <c r="G365" s="1"/>
  <c r="F366"/>
  <c r="F365" s="1"/>
  <c r="H339"/>
  <c r="G339"/>
  <c r="F339"/>
  <c r="H337"/>
  <c r="G337"/>
  <c r="F337"/>
  <c r="H328"/>
  <c r="G328"/>
  <c r="F328"/>
  <c r="F318"/>
  <c r="F317" s="1"/>
  <c r="H315"/>
  <c r="H314" s="1"/>
  <c r="H313" s="1"/>
  <c r="H308" s="1"/>
  <c r="G315"/>
  <c r="G314" s="1"/>
  <c r="G313" s="1"/>
  <c r="G308" s="1"/>
  <c r="F315"/>
  <c r="F314" s="1"/>
  <c r="H304"/>
  <c r="H303" s="1"/>
  <c r="G304"/>
  <c r="G303" s="1"/>
  <c r="F304"/>
  <c r="F303" s="1"/>
  <c r="H298"/>
  <c r="H295" s="1"/>
  <c r="G298"/>
  <c r="G295" s="1"/>
  <c r="F298"/>
  <c r="F295" s="1"/>
  <c r="H267"/>
  <c r="G267"/>
  <c r="F267"/>
  <c r="H265"/>
  <c r="G265"/>
  <c r="F265"/>
  <c r="H262"/>
  <c r="G262"/>
  <c r="F262"/>
  <c r="H258"/>
  <c r="G258"/>
  <c r="F258"/>
  <c r="H254"/>
  <c r="H253" s="1"/>
  <c r="G254"/>
  <c r="G253" s="1"/>
  <c r="F254"/>
  <c r="F253" s="1"/>
  <c r="H251"/>
  <c r="H250" s="1"/>
  <c r="G251"/>
  <c r="G250" s="1"/>
  <c r="F251"/>
  <c r="F250" s="1"/>
  <c r="H236"/>
  <c r="H235" s="1"/>
  <c r="G236"/>
  <c r="G235" s="1"/>
  <c r="F236"/>
  <c r="F235" s="1"/>
  <c r="H231"/>
  <c r="H228" s="1"/>
  <c r="G231"/>
  <c r="G228" s="1"/>
  <c r="F231"/>
  <c r="F228" s="1"/>
  <c r="H226"/>
  <c r="H223" s="1"/>
  <c r="G226"/>
  <c r="F226"/>
  <c r="F223" s="1"/>
  <c r="G224"/>
  <c r="H220"/>
  <c r="G220"/>
  <c r="F220"/>
  <c r="H206"/>
  <c r="G206"/>
  <c r="F206"/>
  <c r="H203"/>
  <c r="G203"/>
  <c r="F203"/>
  <c r="H201"/>
  <c r="G201"/>
  <c r="F201"/>
  <c r="H165"/>
  <c r="G165"/>
  <c r="F165"/>
  <c r="H163"/>
  <c r="G163"/>
  <c r="F163"/>
  <c r="H160"/>
  <c r="G160"/>
  <c r="F160"/>
  <c r="H155"/>
  <c r="G155"/>
  <c r="F155"/>
  <c r="F135"/>
  <c r="F134" s="1"/>
  <c r="H130"/>
  <c r="G130"/>
  <c r="F130"/>
  <c r="H122"/>
  <c r="G122"/>
  <c r="F122"/>
  <c r="H117"/>
  <c r="G117"/>
  <c r="F117"/>
  <c r="H115"/>
  <c r="H108" s="1"/>
  <c r="G115"/>
  <c r="G108" s="1"/>
  <c r="F115"/>
  <c r="F108" s="1"/>
  <c r="H106"/>
  <c r="H105" s="1"/>
  <c r="G106"/>
  <c r="G105" s="1"/>
  <c r="F106"/>
  <c r="F105" s="1"/>
  <c r="H97"/>
  <c r="H95"/>
  <c r="G95"/>
  <c r="F95"/>
  <c r="H93"/>
  <c r="G93"/>
  <c r="F93"/>
  <c r="H85"/>
  <c r="G85"/>
  <c r="F85"/>
  <c r="H83"/>
  <c r="H80" s="1"/>
  <c r="G83"/>
  <c r="F83"/>
  <c r="H76"/>
  <c r="G76"/>
  <c r="F76"/>
  <c r="H74"/>
  <c r="G74"/>
  <c r="F74"/>
  <c r="H70"/>
  <c r="G70"/>
  <c r="F70"/>
  <c r="G40"/>
  <c r="G39" s="1"/>
  <c r="F40"/>
  <c r="F39" s="1"/>
  <c r="H35"/>
  <c r="H34" s="1"/>
  <c r="G35"/>
  <c r="G34" s="1"/>
  <c r="F35"/>
  <c r="F34" s="1"/>
  <c r="H32"/>
  <c r="H31" s="1"/>
  <c r="G32"/>
  <c r="G31" s="1"/>
  <c r="F32"/>
  <c r="F31" s="1"/>
  <c r="G27"/>
  <c r="H19"/>
  <c r="H18" s="1"/>
  <c r="H17" s="1"/>
  <c r="H12" s="1"/>
  <c r="G19"/>
  <c r="G18" s="1"/>
  <c r="G17" s="1"/>
  <c r="G12" s="1"/>
  <c r="F19"/>
  <c r="F18" s="1"/>
  <c r="F17" s="1"/>
  <c r="G121" l="1"/>
  <c r="H320"/>
  <c r="H327"/>
  <c r="F121"/>
  <c r="G320"/>
  <c r="G327"/>
  <c r="F320"/>
  <c r="F327"/>
  <c r="H121"/>
  <c r="H69"/>
  <c r="G69"/>
  <c r="F69"/>
  <c r="F80"/>
  <c r="G80"/>
  <c r="G167"/>
  <c r="H167"/>
  <c r="F167"/>
  <c r="G37"/>
  <c r="G38"/>
  <c r="F37"/>
  <c r="F38"/>
  <c r="F422"/>
  <c r="F423"/>
  <c r="H402"/>
  <c r="H401" s="1"/>
  <c r="H400" s="1"/>
  <c r="H364"/>
  <c r="H344" s="1"/>
  <c r="G402"/>
  <c r="G401" s="1"/>
  <c r="G400" s="1"/>
  <c r="F402"/>
  <c r="F401" s="1"/>
  <c r="F400" s="1"/>
  <c r="F390"/>
  <c r="F389" s="1"/>
  <c r="F384" s="1"/>
  <c r="H390"/>
  <c r="H389" s="1"/>
  <c r="H384" s="1"/>
  <c r="G390"/>
  <c r="G389" s="1"/>
  <c r="G384" s="1"/>
  <c r="G364"/>
  <c r="G344" s="1"/>
  <c r="H336"/>
  <c r="F364"/>
  <c r="F344" s="1"/>
  <c r="F336"/>
  <c r="G336"/>
  <c r="F313"/>
  <c r="F308" s="1"/>
  <c r="H294"/>
  <c r="H271" s="1"/>
  <c r="H264"/>
  <c r="F294"/>
  <c r="F271" s="1"/>
  <c r="G294"/>
  <c r="G271" s="1"/>
  <c r="G264"/>
  <c r="F264"/>
  <c r="G223"/>
  <c r="H139"/>
  <c r="G139"/>
  <c r="F139"/>
  <c r="G26"/>
  <c r="G21" s="1"/>
  <c r="H261"/>
  <c r="F12"/>
  <c r="F27"/>
  <c r="F26" s="1"/>
  <c r="F21" s="1"/>
  <c r="H469"/>
  <c r="H456" s="1"/>
  <c r="G261"/>
  <c r="H27"/>
  <c r="H26" s="1"/>
  <c r="H21" s="1"/>
  <c r="F469"/>
  <c r="F456" s="1"/>
  <c r="G469"/>
  <c r="G456" s="1"/>
  <c r="F261"/>
  <c r="F249" l="1"/>
  <c r="F238" s="1"/>
  <c r="H249"/>
  <c r="H238" s="1"/>
  <c r="G249"/>
  <c r="G238" s="1"/>
  <c r="F335"/>
  <c r="F330" s="1"/>
  <c r="G335"/>
  <c r="G330" s="1"/>
  <c r="H335"/>
  <c r="H330" s="1"/>
  <c r="G138"/>
  <c r="G137" s="1"/>
  <c r="H138"/>
  <c r="H137" s="1"/>
  <c r="F138"/>
  <c r="F137" s="1"/>
  <c r="H68"/>
  <c r="H42" s="1"/>
  <c r="G68"/>
  <c r="G42" s="1"/>
  <c r="F68"/>
  <c r="F42" s="1"/>
  <c r="G11" l="1"/>
  <c r="G10" s="1"/>
  <c r="F11"/>
  <c r="F10" s="1"/>
  <c r="H11"/>
  <c r="H10" l="1"/>
  <c r="I563" i="1" l="1"/>
  <c r="I562" s="1"/>
  <c r="H563"/>
  <c r="H562" s="1"/>
  <c r="G563"/>
  <c r="G562" s="1"/>
  <c r="I560" l="1"/>
  <c r="I561"/>
  <c r="H560"/>
  <c r="H561"/>
  <c r="G560"/>
  <c r="G561"/>
  <c r="I460"/>
  <c r="H460"/>
  <c r="G460"/>
  <c r="I445"/>
  <c r="I444" s="1"/>
  <c r="H445"/>
  <c r="H444" s="1"/>
  <c r="G445"/>
  <c r="G444" s="1"/>
  <c r="H442" l="1"/>
  <c r="H441" s="1"/>
  <c r="H443"/>
  <c r="G442"/>
  <c r="G441" s="1"/>
  <c r="G443"/>
  <c r="I442"/>
  <c r="I441" s="1"/>
  <c r="I443"/>
  <c r="I337"/>
  <c r="H337"/>
  <c r="G337"/>
  <c r="I334"/>
  <c r="H334"/>
  <c r="G334"/>
  <c r="I674" l="1"/>
  <c r="I673" s="1"/>
  <c r="I672" s="1"/>
  <c r="I671" s="1"/>
  <c r="I670" s="1"/>
  <c r="H674"/>
  <c r="H673" s="1"/>
  <c r="H672" s="1"/>
  <c r="H671" s="1"/>
  <c r="H670" s="1"/>
  <c r="G674"/>
  <c r="G673" s="1"/>
  <c r="I667"/>
  <c r="H667"/>
  <c r="G667"/>
  <c r="I665"/>
  <c r="H665"/>
  <c r="G665"/>
  <c r="I662"/>
  <c r="I661" s="1"/>
  <c r="I660" s="1"/>
  <c r="I659" s="1"/>
  <c r="I658" s="1"/>
  <c r="H662"/>
  <c r="G662"/>
  <c r="I606"/>
  <c r="H606"/>
  <c r="H605" s="1"/>
  <c r="G606"/>
  <c r="G605" s="1"/>
  <c r="G601"/>
  <c r="G600" s="1"/>
  <c r="I595"/>
  <c r="H595"/>
  <c r="G595"/>
  <c r="I590"/>
  <c r="I589" s="1"/>
  <c r="I588" s="1"/>
  <c r="H590"/>
  <c r="H589" s="1"/>
  <c r="H588" s="1"/>
  <c r="G590"/>
  <c r="G589" s="1"/>
  <c r="G588" s="1"/>
  <c r="I583"/>
  <c r="I582" s="1"/>
  <c r="H583"/>
  <c r="H582" s="1"/>
  <c r="G583"/>
  <c r="G582" s="1"/>
  <c r="G578"/>
  <c r="G577" s="1"/>
  <c r="I553"/>
  <c r="H553"/>
  <c r="G553"/>
  <c r="I488"/>
  <c r="I487" s="1"/>
  <c r="I486" s="1"/>
  <c r="H488"/>
  <c r="H487" s="1"/>
  <c r="H486" s="1"/>
  <c r="G488"/>
  <c r="G487" s="1"/>
  <c r="G486" s="1"/>
  <c r="I482"/>
  <c r="H482"/>
  <c r="G482"/>
  <c r="G481" s="1"/>
  <c r="G479"/>
  <c r="G478" s="1"/>
  <c r="I476"/>
  <c r="I475" s="1"/>
  <c r="I474" s="1"/>
  <c r="I469" s="1"/>
  <c r="H476"/>
  <c r="H475" s="1"/>
  <c r="H474" s="1"/>
  <c r="H469" s="1"/>
  <c r="G476"/>
  <c r="G475" s="1"/>
  <c r="I464"/>
  <c r="I463" s="1"/>
  <c r="H464"/>
  <c r="H463" s="1"/>
  <c r="I458"/>
  <c r="H458"/>
  <c r="G458"/>
  <c r="I455"/>
  <c r="H455"/>
  <c r="G455"/>
  <c r="I419"/>
  <c r="H419"/>
  <c r="G419"/>
  <c r="I417"/>
  <c r="H417"/>
  <c r="G417"/>
  <c r="I415"/>
  <c r="H415"/>
  <c r="G415"/>
  <c r="H375"/>
  <c r="H374" s="1"/>
  <c r="H373" s="1"/>
  <c r="H372" s="1"/>
  <c r="G374"/>
  <c r="G373" s="1"/>
  <c r="G372" s="1"/>
  <c r="I369"/>
  <c r="H369"/>
  <c r="G369"/>
  <c r="I363"/>
  <c r="H363"/>
  <c r="G363"/>
  <c r="I359"/>
  <c r="H359"/>
  <c r="G359"/>
  <c r="G358" s="1"/>
  <c r="I353"/>
  <c r="I352" s="1"/>
  <c r="H353"/>
  <c r="H352" s="1"/>
  <c r="G353"/>
  <c r="G352" s="1"/>
  <c r="I348"/>
  <c r="I347" s="1"/>
  <c r="H348"/>
  <c r="H347" s="1"/>
  <c r="G348"/>
  <c r="G347" s="1"/>
  <c r="I345"/>
  <c r="I342" s="1"/>
  <c r="H345"/>
  <c r="G345"/>
  <c r="G342" s="1"/>
  <c r="H343"/>
  <c r="I332"/>
  <c r="H332"/>
  <c r="G332"/>
  <c r="I329"/>
  <c r="H329"/>
  <c r="G329"/>
  <c r="I325"/>
  <c r="H325"/>
  <c r="H321" s="1"/>
  <c r="G325"/>
  <c r="G321" s="1"/>
  <c r="I316"/>
  <c r="H316"/>
  <c r="G316"/>
  <c r="I314"/>
  <c r="H314"/>
  <c r="G314"/>
  <c r="I305"/>
  <c r="H305"/>
  <c r="G305"/>
  <c r="I302"/>
  <c r="H302"/>
  <c r="G302"/>
  <c r="I292"/>
  <c r="H292"/>
  <c r="G292"/>
  <c r="I280"/>
  <c r="H280"/>
  <c r="G280"/>
  <c r="I278"/>
  <c r="H278"/>
  <c r="G278"/>
  <c r="I275"/>
  <c r="H275"/>
  <c r="G275"/>
  <c r="I272"/>
  <c r="H272"/>
  <c r="G272"/>
  <c r="I246"/>
  <c r="I245" s="1"/>
  <c r="I244" s="1"/>
  <c r="I242" s="1"/>
  <c r="H246"/>
  <c r="H245" s="1"/>
  <c r="H244" s="1"/>
  <c r="H243" s="1"/>
  <c r="G246"/>
  <c r="G245" s="1"/>
  <c r="G244" s="1"/>
  <c r="I232"/>
  <c r="I231" s="1"/>
  <c r="H232"/>
  <c r="H231" s="1"/>
  <c r="G232"/>
  <c r="G231" s="1"/>
  <c r="I184"/>
  <c r="H184"/>
  <c r="G184"/>
  <c r="I181"/>
  <c r="H181"/>
  <c r="G181"/>
  <c r="I179"/>
  <c r="H179"/>
  <c r="G179"/>
  <c r="I177"/>
  <c r="H177"/>
  <c r="G177"/>
  <c r="I137"/>
  <c r="I136" s="1"/>
  <c r="H137"/>
  <c r="H136" s="1"/>
  <c r="G137"/>
  <c r="G136" s="1"/>
  <c r="I86"/>
  <c r="H86"/>
  <c r="G86"/>
  <c r="I84"/>
  <c r="H84"/>
  <c r="G84"/>
  <c r="I65"/>
  <c r="H65"/>
  <c r="G65"/>
  <c r="I62"/>
  <c r="H62"/>
  <c r="G62"/>
  <c r="I56"/>
  <c r="H56"/>
  <c r="G56"/>
  <c r="I54"/>
  <c r="H54"/>
  <c r="G54"/>
  <c r="I52"/>
  <c r="H52"/>
  <c r="G52"/>
  <c r="I47"/>
  <c r="H47"/>
  <c r="G47"/>
  <c r="I44"/>
  <c r="H44"/>
  <c r="G44"/>
  <c r="F35" i="52"/>
  <c r="E35"/>
  <c r="D35"/>
  <c r="D37"/>
  <c r="E37"/>
  <c r="F37"/>
  <c r="H251" i="1" l="1"/>
  <c r="H250" s="1"/>
  <c r="H661"/>
  <c r="H660" s="1"/>
  <c r="H659" s="1"/>
  <c r="H658" s="1"/>
  <c r="H657" s="1"/>
  <c r="G251"/>
  <c r="G250" s="1"/>
  <c r="I251"/>
  <c r="I250" s="1"/>
  <c r="G661"/>
  <c r="G660" s="1"/>
  <c r="G659" s="1"/>
  <c r="G658" s="1"/>
  <c r="G594"/>
  <c r="G593" s="1"/>
  <c r="I594"/>
  <c r="I593" s="1"/>
  <c r="H594"/>
  <c r="H593" s="1"/>
  <c r="G598"/>
  <c r="G597" s="1"/>
  <c r="G599"/>
  <c r="G474"/>
  <c r="G469" s="1"/>
  <c r="G468" s="1"/>
  <c r="I484"/>
  <c r="I485"/>
  <c r="H484"/>
  <c r="H485"/>
  <c r="G484"/>
  <c r="G485"/>
  <c r="I454"/>
  <c r="I453" s="1"/>
  <c r="I448" s="1"/>
  <c r="I447" s="1"/>
  <c r="H454"/>
  <c r="H453" s="1"/>
  <c r="H448" s="1"/>
  <c r="H447" s="1"/>
  <c r="G454"/>
  <c r="G453" s="1"/>
  <c r="G448" s="1"/>
  <c r="G447" s="1"/>
  <c r="I357"/>
  <c r="I358"/>
  <c r="G368"/>
  <c r="G367" s="1"/>
  <c r="H357"/>
  <c r="H358"/>
  <c r="I362"/>
  <c r="I361" s="1"/>
  <c r="H362"/>
  <c r="H361" s="1"/>
  <c r="I368"/>
  <c r="I367" s="1"/>
  <c r="G362"/>
  <c r="G361" s="1"/>
  <c r="H368"/>
  <c r="H367" s="1"/>
  <c r="G357"/>
  <c r="I83"/>
  <c r="I82" s="1"/>
  <c r="I77" s="1"/>
  <c r="H328"/>
  <c r="G298"/>
  <c r="G297" s="1"/>
  <c r="H298"/>
  <c r="H297" s="1"/>
  <c r="I328"/>
  <c r="H342"/>
  <c r="H320" s="1"/>
  <c r="H319" s="1"/>
  <c r="G328"/>
  <c r="G320" s="1"/>
  <c r="G319" s="1"/>
  <c r="I298"/>
  <c r="I297" s="1"/>
  <c r="I176"/>
  <c r="H176"/>
  <c r="G176"/>
  <c r="I61"/>
  <c r="I60" s="1"/>
  <c r="G134"/>
  <c r="G133" s="1"/>
  <c r="G135"/>
  <c r="H134"/>
  <c r="H133" s="1"/>
  <c r="H135"/>
  <c r="I134"/>
  <c r="I133" s="1"/>
  <c r="I135"/>
  <c r="H83"/>
  <c r="H82" s="1"/>
  <c r="H77" s="1"/>
  <c r="G83"/>
  <c r="G82" s="1"/>
  <c r="G77" s="1"/>
  <c r="H61"/>
  <c r="H60" s="1"/>
  <c r="G61"/>
  <c r="G60" s="1"/>
  <c r="H43"/>
  <c r="H42" s="1"/>
  <c r="I43"/>
  <c r="I42" s="1"/>
  <c r="G43"/>
  <c r="G42" s="1"/>
  <c r="G550"/>
  <c r="G549" s="1"/>
  <c r="G548" s="1"/>
  <c r="G547" s="1"/>
  <c r="I550"/>
  <c r="I549" s="1"/>
  <c r="I548" s="1"/>
  <c r="I547" s="1"/>
  <c r="H550"/>
  <c r="H549" s="1"/>
  <c r="H548" s="1"/>
  <c r="H547" s="1"/>
  <c r="I321"/>
  <c r="G249"/>
  <c r="G248" s="1"/>
  <c r="I669"/>
  <c r="H669"/>
  <c r="G672"/>
  <c r="G671" s="1"/>
  <c r="G670" s="1"/>
  <c r="I587"/>
  <c r="I586" s="1"/>
  <c r="G587"/>
  <c r="G586" s="1"/>
  <c r="I191"/>
  <c r="I190" s="1"/>
  <c r="G230"/>
  <c r="I576"/>
  <c r="G414"/>
  <c r="G409" s="1"/>
  <c r="G371" s="1"/>
  <c r="I481"/>
  <c r="H191"/>
  <c r="H190" s="1"/>
  <c r="H242"/>
  <c r="G576"/>
  <c r="I243"/>
  <c r="H576"/>
  <c r="I51"/>
  <c r="I50" s="1"/>
  <c r="I230"/>
  <c r="H587"/>
  <c r="H586" s="1"/>
  <c r="G51"/>
  <c r="G50" s="1"/>
  <c r="I414"/>
  <c r="I409" s="1"/>
  <c r="I371" s="1"/>
  <c r="I657"/>
  <c r="G243"/>
  <c r="G242"/>
  <c r="G191"/>
  <c r="G604"/>
  <c r="G603" s="1"/>
  <c r="H604"/>
  <c r="H603" s="1"/>
  <c r="H51"/>
  <c r="H50" s="1"/>
  <c r="H230"/>
  <c r="H414"/>
  <c r="H409" s="1"/>
  <c r="H371" s="1"/>
  <c r="G464"/>
  <c r="G463" s="1"/>
  <c r="H481"/>
  <c r="I605"/>
  <c r="G59" l="1"/>
  <c r="G58" s="1"/>
  <c r="I59"/>
  <c r="I58" s="1"/>
  <c r="I592"/>
  <c r="H59"/>
  <c r="H58" s="1"/>
  <c r="G433"/>
  <c r="H592"/>
  <c r="I249"/>
  <c r="I248" s="1"/>
  <c r="H249"/>
  <c r="H248" s="1"/>
  <c r="G592"/>
  <c r="I320"/>
  <c r="I319" s="1"/>
  <c r="I318" s="1"/>
  <c r="G356"/>
  <c r="G462"/>
  <c r="G49"/>
  <c r="H49"/>
  <c r="I49"/>
  <c r="G296"/>
  <c r="G295" s="1"/>
  <c r="I656"/>
  <c r="H88"/>
  <c r="G522"/>
  <c r="G88"/>
  <c r="H656"/>
  <c r="H296"/>
  <c r="H295" s="1"/>
  <c r="I296"/>
  <c r="I295" s="1"/>
  <c r="H522"/>
  <c r="I88"/>
  <c r="I585"/>
  <c r="H585"/>
  <c r="G585"/>
  <c r="G669"/>
  <c r="G657"/>
  <c r="I433"/>
  <c r="H433"/>
  <c r="I616"/>
  <c r="H616"/>
  <c r="H189"/>
  <c r="I189"/>
  <c r="I468"/>
  <c r="G616"/>
  <c r="G190"/>
  <c r="G318"/>
  <c r="H318"/>
  <c r="I604"/>
  <c r="I603" s="1"/>
  <c r="H468"/>
  <c r="G41" l="1"/>
  <c r="G40" s="1"/>
  <c r="H41"/>
  <c r="H40" s="1"/>
  <c r="I41"/>
  <c r="I40" s="1"/>
  <c r="G241"/>
  <c r="G240" s="1"/>
  <c r="H356"/>
  <c r="I462"/>
  <c r="G514"/>
  <c r="H462"/>
  <c r="I356"/>
  <c r="I76"/>
  <c r="H76"/>
  <c r="G76"/>
  <c r="G656"/>
  <c r="I522"/>
  <c r="G189"/>
  <c r="I208"/>
  <c r="I188" s="1"/>
  <c r="I186" s="1"/>
  <c r="H514"/>
  <c r="H208"/>
  <c r="H188" s="1"/>
  <c r="H186" s="1"/>
  <c r="G208"/>
  <c r="G188" s="1"/>
  <c r="I615"/>
  <c r="H615"/>
  <c r="G615"/>
  <c r="I241"/>
  <c r="I240" s="1"/>
  <c r="H241"/>
  <c r="H240" s="1"/>
  <c r="I183" l="1"/>
  <c r="I175" s="1"/>
  <c r="I174" s="1"/>
  <c r="I173" s="1"/>
  <c r="H183"/>
  <c r="H175" s="1"/>
  <c r="H174" s="1"/>
  <c r="H173" s="1"/>
  <c r="G355"/>
  <c r="H355"/>
  <c r="I514"/>
  <c r="I355" s="1"/>
  <c r="G186"/>
  <c r="I75"/>
  <c r="H75"/>
  <c r="G75"/>
  <c r="I172" l="1"/>
  <c r="I67" s="1"/>
  <c r="I10" s="1"/>
  <c r="H172"/>
  <c r="H67" s="1"/>
  <c r="H10" s="1"/>
  <c r="G183"/>
  <c r="G175" s="1"/>
  <c r="G174" s="1"/>
  <c r="G173" s="1"/>
  <c r="F52" i="52"/>
  <c r="E52"/>
  <c r="D52"/>
  <c r="G172" i="1" l="1"/>
  <c r="G67" s="1"/>
  <c r="G10" s="1"/>
  <c r="F47" i="52"/>
  <c r="E47"/>
  <c r="D47"/>
  <c r="F44"/>
  <c r="E44"/>
  <c r="D44"/>
  <c r="F30"/>
  <c r="E30"/>
  <c r="D30"/>
  <c r="F24"/>
  <c r="E24"/>
  <c r="D24"/>
  <c r="F20"/>
  <c r="E20"/>
  <c r="D20"/>
  <c r="F18"/>
  <c r="E18"/>
  <c r="D18"/>
  <c r="F10"/>
  <c r="E10"/>
  <c r="D10"/>
  <c r="F9" l="1"/>
  <c r="E9"/>
  <c r="D9"/>
</calcChain>
</file>

<file path=xl/sharedStrings.xml><?xml version="1.0" encoding="utf-8"?>
<sst xmlns="http://schemas.openxmlformats.org/spreadsheetml/2006/main" count="5357" uniqueCount="743">
  <si>
    <t xml:space="preserve">Цель   предоставления    субсидии из  районного бюджета
</t>
  </si>
  <si>
    <t>Организация питания детей в пришкольных лагерях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</si>
  <si>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</si>
  <si>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Глава муниципального образования</t>
  </si>
  <si>
    <t>Благоустройство</t>
  </si>
  <si>
    <t>600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</si>
  <si>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</si>
  <si>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</si>
  <si>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 xml:space="preserve">Организация работы органов управления социальной защиты населения муниципальных образований </t>
  </si>
  <si>
    <t xml:space="preserve">Объем ассигнований, предусмотренный в  ведомственной структуре районного бюджета       
      (тыс. рублей)
</t>
  </si>
  <si>
    <t>группа вида расхода</t>
  </si>
  <si>
    <t>группа вида расходов</t>
  </si>
  <si>
    <t>ВСЕГО</t>
  </si>
  <si>
    <t>Другие вопросы в области национальной экономики</t>
  </si>
  <si>
    <t>Физическая культура и спорт</t>
  </si>
  <si>
    <t>Охрана семьи и детства</t>
  </si>
  <si>
    <t xml:space="preserve">к решению "О бюджете Аргаяшского  </t>
  </si>
  <si>
    <t>Профессиональная подготовка, переподготовка и повышение квалификации</t>
  </si>
  <si>
    <t xml:space="preserve">Предоставление  субсидий  общественным  объединениям ветеранов         
</t>
  </si>
  <si>
    <t>Руководитель контрольно-счетной палаты муниципального образования и его заместители</t>
  </si>
  <si>
    <t>Функционирование высшего должностного лица субъекта Российской Федерации и муниципального образования</t>
  </si>
  <si>
    <t xml:space="preserve">Мероприятия в области сельскохозяйственного производства </t>
  </si>
  <si>
    <t xml:space="preserve">Мероприятия  по профилактике терроризма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</si>
  <si>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</si>
  <si>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Социальное обеспечение и иные выплаты населению</t>
  </si>
  <si>
    <t>300</t>
  </si>
  <si>
    <t>Дорожное хозяйств (дорожные фонды)</t>
  </si>
  <si>
    <t>100</t>
  </si>
  <si>
    <t>Непрограммные направления деятельности</t>
  </si>
  <si>
    <t xml:space="preserve">Культура, кинематография </t>
  </si>
  <si>
    <t xml:space="preserve">Другие мероприятия по реализации муниципальных  функций </t>
  </si>
  <si>
    <t>Выполнение других обязательств органов местного самоуправления</t>
  </si>
  <si>
    <t>ведомство</t>
  </si>
  <si>
    <t>Код бюджетной классификации  Российской Федерации</t>
  </si>
  <si>
    <t>Источники внутреннего финансирования дефицитов бюджетов</t>
  </si>
  <si>
    <t>01 00 00 00 00 0000 000</t>
  </si>
  <si>
    <t xml:space="preserve">Мероприятия по обеспечению своевременной и полной выплаты заработной платы </t>
  </si>
  <si>
    <t>Судебная система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</si>
  <si>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</si>
  <si>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13</t>
  </si>
  <si>
    <t>Председатель представительного органа муниципального образования</t>
  </si>
  <si>
    <t>Наименование источника средств</t>
  </si>
  <si>
    <t>Дополнительное образование детей</t>
  </si>
  <si>
    <t xml:space="preserve">Молодежная политика </t>
  </si>
  <si>
    <t>Финансовое обеспечение выполнения функций контрольно-счетными органами муниципальных образований</t>
  </si>
  <si>
    <t>Обеспечение функционирования и развития информационно-коммуникационной инфраструктуры</t>
  </si>
  <si>
    <t>Комплектование книжных фондов муниципальных общедоступных библиотек</t>
  </si>
  <si>
    <t>подраздел</t>
  </si>
  <si>
    <t>целевая статья</t>
  </si>
  <si>
    <t xml:space="preserve">Оценка недвижимости, признание прав и регулирование отношений по государственной и муниципальной собственности </t>
  </si>
  <si>
    <t xml:space="preserve">Категории и (или)  критерии отбора  юридических лиц   (за исключением     муниципальных   учреждений),   индивидуальных   
 предпринимателей,   физических лиц,   некоммерческих     организаций    
</t>
  </si>
  <si>
    <t>Общеэкономические вопросы</t>
  </si>
  <si>
    <t>Национальная безопасность и правоохранительная деятельность</t>
  </si>
  <si>
    <t>09</t>
  </si>
  <si>
    <t>10</t>
  </si>
  <si>
    <t>Национальная экономика</t>
  </si>
  <si>
    <t>12</t>
  </si>
  <si>
    <t>Сельское хозяйство и рыболовство</t>
  </si>
  <si>
    <t>08</t>
  </si>
  <si>
    <t>11</t>
  </si>
  <si>
    <t>Жилищно-коммунальное хозяйство</t>
  </si>
  <si>
    <t>Образование</t>
  </si>
  <si>
    <t>Общее образование</t>
  </si>
  <si>
    <t>Социальная политика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</si>
  <si>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</si>
  <si>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</si>
  <si>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</si>
  <si>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Межбюджетные трансферты</t>
  </si>
  <si>
    <t>200</t>
  </si>
  <si>
    <t>Реализация полномочий Российской Федерации на оплату жилищно-коммунальных услуг отдельным категориям граждан</t>
  </si>
  <si>
    <t>Капитальный ремонт, ремонт и содержание автомобильных дорог общего пользования местного значения</t>
  </si>
  <si>
    <t>Оплата 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</si>
  <si>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</si>
  <si>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вопросы в области жилищно-коммунального хозяйства</t>
  </si>
  <si>
    <t>Культура</t>
  </si>
  <si>
    <t>Капитальные вложения в объекты государственной (муниципальной) собственности</t>
  </si>
  <si>
    <t>Общегосударственные вопросы</t>
  </si>
  <si>
    <t>01</t>
  </si>
  <si>
    <t>02</t>
  </si>
  <si>
    <t>03</t>
  </si>
  <si>
    <t>00</t>
  </si>
  <si>
    <t>04</t>
  </si>
  <si>
    <t>05</t>
  </si>
  <si>
    <t>06</t>
  </si>
  <si>
    <t>07</t>
  </si>
  <si>
    <t>Резервные фонды</t>
  </si>
  <si>
    <t>Другие общегосударственные вопросы</t>
  </si>
  <si>
    <t>Коммунальное хозяйство</t>
  </si>
  <si>
    <t xml:space="preserve"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</t>
  </si>
  <si>
    <t>Другие вопросы в области культуры, кинематографии</t>
  </si>
  <si>
    <t>Массовый спорт</t>
  </si>
  <si>
    <t xml:space="preserve">Финансовое обеспечение функционирования системы обеспечения вызова экстренных оперативных служб по единому номеру «112» </t>
  </si>
  <si>
    <t>Национальная оборона</t>
  </si>
  <si>
    <t>Резервные фонды органов местных администраций</t>
  </si>
  <si>
    <t>Другие вопросы в области образования</t>
  </si>
  <si>
    <t>Развитие муниципальных систем оповещения и информирования населения о чрезвычайных ситуациях</t>
  </si>
  <si>
    <t>Выполнение налоговых обязательств</t>
  </si>
  <si>
    <t>500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</si>
  <si>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</si>
  <si>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Мобилизационная и вневойсковая подготовка</t>
  </si>
  <si>
    <t>Органы юстиции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</si>
  <si>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</t>
  </si>
  <si>
    <t xml:space="preserve">Мероприятия в области социальной политики </t>
  </si>
  <si>
    <t>Оказание материальной помощи гражданам, оказавшимся в трудной жизненной ситуации</t>
  </si>
  <si>
    <t xml:space="preserve"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 </t>
  </si>
  <si>
    <t xml:space="preserve">Организация работы отдела по предоставлению гражданам субсидий на оплату жилого помещения и коммунальных услуг </t>
  </si>
  <si>
    <t xml:space="preserve">Мероприятия по предупреждению и ликвидации последствий чрезвычайных ситуаций </t>
  </si>
  <si>
    <t>Приложение  6</t>
  </si>
  <si>
    <t>Наименование</t>
  </si>
  <si>
    <t>раздел</t>
  </si>
  <si>
    <t>Предоставление субсидий бюджетным, автономным учреждениям и иным некоммерческим организациям</t>
  </si>
  <si>
    <t>400</t>
  </si>
  <si>
    <t xml:space="preserve">Наименование ГРБС </t>
  </si>
  <si>
    <t>Жилищное хозяйство</t>
  </si>
  <si>
    <t>Иные бюджетные ассигнования</t>
  </si>
  <si>
    <t>800</t>
  </si>
  <si>
    <t xml:space="preserve">Другие мероприятия в сфере физической культуры и спорта  </t>
  </si>
  <si>
    <t>Мероприятия в области образования  для педагогических работников</t>
  </si>
  <si>
    <t>Закупка товаров, работ и услуг для обеспечения государственных (муниципальных) нужд</t>
  </si>
  <si>
    <t>Организация подвоза учащихся</t>
  </si>
  <si>
    <t xml:space="preserve">Учреждения физкультуры и спорта </t>
  </si>
  <si>
    <t xml:space="preserve">Мероприятия по социальной поддержке детей-инвалидов </t>
  </si>
  <si>
    <t>Дошкольное образование</t>
  </si>
  <si>
    <t>Мероприятия в области социальной политики</t>
  </si>
  <si>
    <t xml:space="preserve">Проведение мероприятий для детей и молодежи </t>
  </si>
  <si>
    <t>Экологические мероприятия</t>
  </si>
  <si>
    <t xml:space="preserve">Строительство газопроводов и газовых сетей  </t>
  </si>
  <si>
    <t>Мероприятия в сфере физической культуры и спорта</t>
  </si>
  <si>
    <t>Организация отдыха детей в летнее время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</si>
  <si>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</si>
  <si>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Мероприятия по социальной поддержке детей-инвалидов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</si>
  <si>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</si>
  <si>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Проведение мероприятий для детей и молодежи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</si>
  <si>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</si>
  <si>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</si>
  <si>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</si>
  <si>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</si>
  <si>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Организация отдыха детей в каникулярное время</t>
  </si>
  <si>
    <t>Проведение ремонтных работ по замене оконных блоков в муниципальных общеобразовательных организациях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</si>
  <si>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</t>
  </si>
  <si>
    <t>Мероприятия в области сельскохозяйственного производства</t>
  </si>
  <si>
    <t>Мероприятия по противодействию коррупции</t>
  </si>
  <si>
    <t>Финансовое обеспечение функционирования системы обеспечения вызова экстренных оперативных служб по единому номеру «112»</t>
  </si>
  <si>
    <t>Мероприятия по предупреждению и ликвидации последствий чрезвычайных ситуаций</t>
  </si>
  <si>
    <t xml:space="preserve">Модернизация, реконструкция, капитальный ремонт и ремонт систем водоснабжения, водоотведения, систем электроснабжения, теплоснабжения </t>
  </si>
  <si>
    <t>Обеспечение первичных мер пожарной безопасности в части создания условий для организации добровольной пожарной охраны</t>
  </si>
  <si>
    <t>Оценка недвижимости, признание прав и регулирование отношений по государственной и муниципальной собственности</t>
  </si>
  <si>
    <t>Мероприятия по социальной поддержке малообеспеченных семей</t>
  </si>
  <si>
    <t xml:space="preserve">Капитальные вложения в объекты образования </t>
  </si>
  <si>
    <t>Реализация инициативных проектов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</si>
  <si>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</si>
  <si>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</si>
  <si>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Организация профильных смен для детей, состоящих на профилактическом учете</t>
  </si>
  <si>
    <t>9900000000</t>
  </si>
  <si>
    <t>5900000000</t>
  </si>
  <si>
    <t>5920000000</t>
  </si>
  <si>
    <t>5100000000</t>
  </si>
  <si>
    <t>5120000000</t>
  </si>
  <si>
    <t>5000000000</t>
  </si>
  <si>
    <t>5300000000</t>
  </si>
  <si>
    <t>5310000000</t>
  </si>
  <si>
    <t>5320000000</t>
  </si>
  <si>
    <t>5340000000</t>
  </si>
  <si>
    <t>6400000000</t>
  </si>
  <si>
    <t>5500000000</t>
  </si>
  <si>
    <t>5540000000</t>
  </si>
  <si>
    <t>5520000000</t>
  </si>
  <si>
    <t>5400000000</t>
  </si>
  <si>
    <t>5440000000</t>
  </si>
  <si>
    <t>5200000000</t>
  </si>
  <si>
    <t>5800000000</t>
  </si>
  <si>
    <t>6100000000</t>
  </si>
  <si>
    <t>6200000000</t>
  </si>
  <si>
    <t>9900459300</t>
  </si>
  <si>
    <t>6500000000</t>
  </si>
  <si>
    <t>6000000000</t>
  </si>
  <si>
    <t>5700000000</t>
  </si>
  <si>
    <t>5720000000</t>
  </si>
  <si>
    <t>Транспорт</t>
  </si>
  <si>
    <t>6900000000</t>
  </si>
  <si>
    <t>6300000000</t>
  </si>
  <si>
    <t>5600000000</t>
  </si>
  <si>
    <t>5620000000</t>
  </si>
  <si>
    <t>6700000000</t>
  </si>
  <si>
    <t>Мероприятия по привлечению граждан к обеспечению общественной безопасности</t>
  </si>
  <si>
    <t xml:space="preserve"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 </t>
  </si>
  <si>
    <t xml:space="preserve">5440400000 </t>
  </si>
  <si>
    <t xml:space="preserve"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</t>
  </si>
  <si>
    <t>6800000000</t>
  </si>
  <si>
    <t>Оказание поддержки садоводческим некоммерческим товариществам</t>
  </si>
  <si>
    <t>Организация занятости детей в каникулярное время</t>
  </si>
  <si>
    <t>Ликвидация накопленного вреда окружающей среде за счет экологических платежей</t>
  </si>
  <si>
    <t>Другие вопросы в области охраны окружающей среды</t>
  </si>
  <si>
    <t>Совершенствование организации дорожного движения и мероприятия по безопасности движения пешеходов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</si>
  <si>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</si>
  <si>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дошкольные образовательные организации, через предоставление компенсации части родительской платы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</si>
  <si>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</si>
  <si>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</si>
  <si>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</si>
  <si>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</si>
  <si>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</si>
  <si>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 xml:space="preserve">Оплата услуг специалистов по организации физкультурно-оздоровительной и спортивно-массовой работы с населением старшего возраста  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</si>
  <si>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</t>
  </si>
  <si>
    <t>2026 год</t>
  </si>
  <si>
    <t>Охрана окружающей среды</t>
  </si>
  <si>
    <t xml:space="preserve">       Предоставление муниципальных гарантий в валюте Российской Федерации</t>
  </si>
  <si>
    <t>Программа муниципальных внутренних и внешних</t>
  </si>
  <si>
    <t>Мероприятия по энергосбережению и повышению энергетической эффективности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</si>
  <si>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</si>
  <si>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(рублей)</t>
  </si>
  <si>
    <t>2027 год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</si>
  <si>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</si>
  <si>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</si>
  <si>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Осуществление переданных государственных полномочий по организации работы комиссий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</si>
  <si>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в области охраны труда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</si>
  <si>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</si>
  <si>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</si>
  <si>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</si>
  <si>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по социальному обслуживанию граждан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</si>
  <si>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</si>
  <si>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</si>
  <si>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</si>
  <si>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</si>
  <si>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</si>
  <si>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</si>
  <si>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</si>
  <si>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</si>
  <si>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 xml:space="preserve">Организация и проведение летних сельских спортивных игр «Золотой колос» и зимней сельской спартакиады «Уральская метелица» 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</si>
  <si>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</si>
  <si>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</si>
  <si>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Приложение 1</t>
  </si>
  <si>
    <t>Приложение  2</t>
  </si>
  <si>
    <t>6340000000</t>
  </si>
  <si>
    <t>СОЦИАЛЬНАЯ ПОЛИТИКА</t>
  </si>
  <si>
    <t xml:space="preserve"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</si>
  <si>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</si>
  <si>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</si>
  <si>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</si>
  <si>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Реализация программ формирования современной городской среды   </t>
  </si>
  <si>
    <t>Государственная поддержка отрасли культуры</t>
  </si>
  <si>
    <t>Государственная поддержка лучших муниципальных учреждений культуры, находящихся на территориях сельских поселений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</si>
  <si>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</si>
  <si>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</si>
  <si>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</si>
  <si>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</si>
  <si>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</si>
  <si>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</si>
  <si>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</si>
  <si>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</si>
  <si>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</si>
  <si>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</si>
  <si>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</si>
  <si>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</si>
  <si>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Осуществление переданных государственных полномочий по выплате областного единовременного пособия при рождении ребенка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</si>
  <si>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</si>
  <si>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</si>
  <si>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</si>
  <si>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</si>
  <si>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Реализация мероприятий с детьми и молодежью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</si>
  <si>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</si>
  <si>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</si>
  <si>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</si>
  <si>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Повышение квалификации (обучение) сотрудников</t>
  </si>
  <si>
    <t>Обеспечение жильем молодых семей</t>
  </si>
  <si>
    <t>2028 год</t>
  </si>
  <si>
    <t>Муниципальные программы Аргаяшского муниципального округа</t>
  </si>
  <si>
    <t>Муниципальная программа  "Развитие   жилищно-коммунального хозяйства,  инфраструктуры и экологические мероприятия Аргаяшского муниципального округа"</t>
  </si>
  <si>
    <t>Премии Главы Аргаяшского муниципального округа</t>
  </si>
  <si>
    <t>Премии Собрания депутатов Аргаяшского муниципального округа</t>
  </si>
  <si>
    <t>Обеспечение выполнения социальных обязательств Аргаяшского муниципального округа</t>
  </si>
  <si>
    <t xml:space="preserve">муниципального округа на 2026 год </t>
  </si>
  <si>
    <t>и на плановый период 2027 и  2028 годов"</t>
  </si>
  <si>
    <t>Распределение бюджетных ассигнований по целевым статьям (муниципальным  программам Аргаяшского муниципального округа и непрограммным направлениям деятельности), группам видов расходов, разделам и подразделам классификации расходов бюджетов на 2026 год и на плановый период 2027 и 2028 годов</t>
  </si>
  <si>
    <t>Распределение бюджетных ассигнований по разделам и подразделам 
классификации расходов бюджетов на 2026 год и на плановый период 2027 и 2028 годов</t>
  </si>
  <si>
    <t>Ведомственная структура расходов бюджета Аргаяшского муниципального округа на 2026 год и на плановый период 2027 и 2028 годов</t>
  </si>
  <si>
    <t>Информационное освещение деятельности органов муниципальной власти Аргаяшского муниципального округа в средствах массовой информации</t>
  </si>
  <si>
    <t xml:space="preserve">Содержание   автомобильных дорог общего пользования местного значения 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</si>
  <si>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</si>
  <si>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5320100000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</si>
  <si>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</si>
  <si>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</si>
  <si>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</si>
  <si>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Приобретение спортивного инвентаря, оборудования и экипировки для спортивных школ и физкультурно-спортивных организаций, находящихся в сельской местности и малых городах с населением до 50 тысяч человек</t>
  </si>
  <si>
    <t>Оснащение объектов спортивной инфраструктуры спортивно-технологическим оборудованием</t>
  </si>
  <si>
    <t>5631048230</t>
  </si>
  <si>
    <t>Реализация мероприятий по модернизации коммунальной инфраструктуры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</si>
  <si>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</si>
  <si>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за счет средств, высвобождаемых в результате списания задолженности по бюджетным кредитам, предоставленным из федерального бюджета</t>
  </si>
  <si>
    <t>729</t>
  </si>
  <si>
    <t>728</t>
  </si>
  <si>
    <t>731</t>
  </si>
  <si>
    <t>732</t>
  </si>
  <si>
    <t>733</t>
  </si>
  <si>
    <t>734</t>
  </si>
  <si>
    <t>736</t>
  </si>
  <si>
    <t>738</t>
  </si>
  <si>
    <t>Оказание мер поддержки гражданам, участвующим в охране общественного порядка на территории Челябинской области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</si>
  <si>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</si>
  <si>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</si>
  <si>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Осуществление первичного воинского учета органами местного самоуправления муниципальных округов и городских округов</t>
  </si>
  <si>
    <t>НАЦИОНАЛЬНАЯ ОБОРОНА</t>
  </si>
  <si>
    <t>Организация деятельности по накоплению и транспортированию твердых коммунальных отходов</t>
  </si>
  <si>
    <t>Перечень субсидий юридическим лицам (за исключением субсидий районным муниципальным учреждениям), индивидуальным предпринимателям, а также физическим лицам – производителям товаров, работ, услуг (за исключением субсидий, указанных в пунктах 6-8 статьи 78 БК РФ) на 2026 год и на плановый период 2027 и 2028 годов</t>
  </si>
  <si>
    <t>Управление социальной защиты населения Аргаяшского муниципального округа</t>
  </si>
  <si>
    <t xml:space="preserve">Общественная  организация  ветеранов (пенсионеров)  войны, труда,  Вооруженных Сил и  правоохранительных  органов Аргаяшского муниципального округа Челябинской области
</t>
  </si>
  <si>
    <t xml:space="preserve">Местная общественная  организация инвалидов Аргаяшского муниципального округа Челябинской области общественной организации "Общероссийское общество инвалидов"
</t>
  </si>
  <si>
    <t>Содержание и обслуживание казны муниципального округа</t>
  </si>
  <si>
    <t>Приложение  3</t>
  </si>
  <si>
    <t>Приложение  4</t>
  </si>
  <si>
    <t>Приложение 5</t>
  </si>
  <si>
    <t>Приложение  7</t>
  </si>
  <si>
    <t>Программа  муниципальных гарантий в валюте Российской Федерации на 2026 год и на плановый период 2027 и 2028 годов</t>
  </si>
  <si>
    <t>на 2026 год и плановый период 2027 и 2028 годов  не планируется</t>
  </si>
  <si>
    <t xml:space="preserve"> заимствований на 2026 год и на плановый период 2027 и 2028 годов</t>
  </si>
  <si>
    <t xml:space="preserve">            Муниципальные внутрение и внешние заимствования в 2026 году и плановом периоде 2027 и 2028 годов не планируются</t>
  </si>
  <si>
    <t xml:space="preserve">Источники внутреннего финансирования дефицита  бюджета Аргаяшского муниципального района на 2026 год и на плановый период 2027 и 2028 годов
</t>
  </si>
  <si>
    <t>Условно утвержденные расходы</t>
  </si>
  <si>
    <t>Мероприятия по обеспечению деятельности при ликвидации юридического лица</t>
  </si>
  <si>
    <t>9900020401</t>
  </si>
  <si>
    <t>9900007005</t>
  </si>
  <si>
    <t>9900009200</t>
  </si>
  <si>
    <t>9900009209</t>
  </si>
  <si>
    <t>9900005250</t>
  </si>
  <si>
    <t>9900005540</t>
  </si>
  <si>
    <t>9900005550</t>
  </si>
  <si>
    <t>9900021100</t>
  </si>
  <si>
    <t>9900009208</t>
  </si>
  <si>
    <t>9900024706</t>
  </si>
  <si>
    <t>9900020402</t>
  </si>
  <si>
    <t>9900022500</t>
  </si>
  <si>
    <t>Муниципальные проекты в рамках региональных проектов, реализуемые вне национальных проектов</t>
  </si>
  <si>
    <t>Муниципальный проект "Обеспечение энергосбережения и повышения энергетической эффективности"</t>
  </si>
  <si>
    <t>5020000000</t>
  </si>
  <si>
    <t>5020100000</t>
  </si>
  <si>
    <t>50201S7010</t>
  </si>
  <si>
    <t>Комплекс процессных мероприятий "Проведение энергосберегающих мероприятий"</t>
  </si>
  <si>
    <t>5040000000</t>
  </si>
  <si>
    <t>5040100000</t>
  </si>
  <si>
    <t>5040140270</t>
  </si>
  <si>
    <t>Муниципальный проект "Развитие и совершенствование сети автомобильных дорог общего пользования"</t>
  </si>
  <si>
    <t>5120100000</t>
  </si>
  <si>
    <t>51201SД010</t>
  </si>
  <si>
    <t>Комплексы процессных мероприятий</t>
  </si>
  <si>
    <t>5140000000</t>
  </si>
  <si>
    <t>Комплекс процессных мероприятий "Содержание автомобильных дорог общего пользования местного значения "</t>
  </si>
  <si>
    <t>5140100000</t>
  </si>
  <si>
    <t>5140143151</t>
  </si>
  <si>
    <t>5140200000</t>
  </si>
  <si>
    <t>5140243152</t>
  </si>
  <si>
    <t>Комплекс процессных мероприятий "Капитальный ремонт и ремонт автомобильных дорог общего пользования местного значения "</t>
  </si>
  <si>
    <t>5140300000</t>
  </si>
  <si>
    <t>5140343153</t>
  </si>
  <si>
    <t>Муниципальные проекты в рамках региональных проектов, реализуемые в составе национальных проектов</t>
  </si>
  <si>
    <t>Муниципальный проект "Все лучшее детям"</t>
  </si>
  <si>
    <t>531Ю400000</t>
  </si>
  <si>
    <t>Муниципальный проект «Педагоги и наставники»</t>
  </si>
  <si>
    <t>531Ю600000</t>
  </si>
  <si>
    <t>531Ю650501</t>
  </si>
  <si>
    <t>531Ю651790</t>
  </si>
  <si>
    <t>531Ю653035</t>
  </si>
  <si>
    <t>5340100000</t>
  </si>
  <si>
    <t>5340104090</t>
  </si>
  <si>
    <t>5340104070</t>
  </si>
  <si>
    <t>5340142602</t>
  </si>
  <si>
    <t>Создание условий для модернизации общего и дополнительного образования в Челябинской области</t>
  </si>
  <si>
    <t>531Ю4S3170</t>
  </si>
  <si>
    <t>531Ю4S3172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</si>
  <si>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профессиональных образовательных организаций и муниципальных общеобразовательных организаций</t>
  </si>
  <si>
    <t>531Ю650500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</si>
  <si>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</si>
  <si>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531Ю653030</t>
  </si>
  <si>
    <t>Муниципальный проект «Создание условий для обучения, отдыха и оздоровления детей и молодежи»</t>
  </si>
  <si>
    <t>53401S4100</t>
  </si>
  <si>
    <t>Комплекс процессных мероприятий  "Развитие общего образования"</t>
  </si>
  <si>
    <t>5340200000</t>
  </si>
  <si>
    <t>5340242601</t>
  </si>
  <si>
    <t>5340242603</t>
  </si>
  <si>
    <t>5340242604</t>
  </si>
  <si>
    <t>5340203230</t>
  </si>
  <si>
    <t>5340203260</t>
  </si>
  <si>
    <t>5340203310</t>
  </si>
  <si>
    <t>53402L3040</t>
  </si>
  <si>
    <t>53402S3190</t>
  </si>
  <si>
    <t>53402S3290</t>
  </si>
  <si>
    <t>5340300000</t>
  </si>
  <si>
    <t>5340400000</t>
  </si>
  <si>
    <t>5340442611</t>
  </si>
  <si>
    <t>53404S9010</t>
  </si>
  <si>
    <t>5340442606</t>
  </si>
  <si>
    <t>5340442609</t>
  </si>
  <si>
    <t>Комплекс процессных мероприятий "Прочие мероприятия в области образования"</t>
  </si>
  <si>
    <t>5340500000</t>
  </si>
  <si>
    <t>5340520401</t>
  </si>
  <si>
    <t>5340503180</t>
  </si>
  <si>
    <t>5340503300</t>
  </si>
  <si>
    <t>5340503210</t>
  </si>
  <si>
    <t>5340600000</t>
  </si>
  <si>
    <t>5340642607</t>
  </si>
  <si>
    <t>Комплекс процессных мероприятий "Социальная  поддержка семей  и детей"</t>
  </si>
  <si>
    <t>5440100000</t>
  </si>
  <si>
    <t>5440128120</t>
  </si>
  <si>
    <t>5440128170</t>
  </si>
  <si>
    <t>5440128010</t>
  </si>
  <si>
    <t>5440128040</t>
  </si>
  <si>
    <t>5440128050</t>
  </si>
  <si>
    <t>5440128200</t>
  </si>
  <si>
    <t>5440145110</t>
  </si>
  <si>
    <t>5440145140</t>
  </si>
  <si>
    <t>5440128190</t>
  </si>
  <si>
    <t>5440128160</t>
  </si>
  <si>
    <t>5440200000</t>
  </si>
  <si>
    <t>5440228420</t>
  </si>
  <si>
    <t>5440228560</t>
  </si>
  <si>
    <t>5440228580</t>
  </si>
  <si>
    <t>5440228600</t>
  </si>
  <si>
    <t>5440228770</t>
  </si>
  <si>
    <t>5440228340</t>
  </si>
  <si>
    <t>5440228350</t>
  </si>
  <si>
    <t>5440228360</t>
  </si>
  <si>
    <t>5440228380</t>
  </si>
  <si>
    <t>5440228400</t>
  </si>
  <si>
    <t>5440228430</t>
  </si>
  <si>
    <t>5440228440</t>
  </si>
  <si>
    <t>5440228450</t>
  </si>
  <si>
    <t>5440228460</t>
  </si>
  <si>
    <t>5440245170</t>
  </si>
  <si>
    <t>5440252200</t>
  </si>
  <si>
    <t>5440252500</t>
  </si>
  <si>
    <t>5440245140</t>
  </si>
  <si>
    <t>5440245150</t>
  </si>
  <si>
    <t>Комплекс процессных мероприятий  "Доступная среда "</t>
  </si>
  <si>
    <t>5440300000</t>
  </si>
  <si>
    <t>5440328660</t>
  </si>
  <si>
    <t>5440345120</t>
  </si>
  <si>
    <t>Комплекс процессных мероприятий «Функционирование системы социального обслуживания и социальной поддержки отдельных категорий граждан»</t>
  </si>
  <si>
    <t>5440428630</t>
  </si>
  <si>
    <t>5440500000</t>
  </si>
  <si>
    <t>5440545160</t>
  </si>
  <si>
    <t>Муниципальный проект «Культурно-досуговая сфера»</t>
  </si>
  <si>
    <t>5520100000</t>
  </si>
  <si>
    <t>55201L5190</t>
  </si>
  <si>
    <t>55201L5194</t>
  </si>
  <si>
    <t>55201L5195</t>
  </si>
  <si>
    <t>Муниципальный проект «Сохранение и развитие учреждений в сфере культуры»</t>
  </si>
  <si>
    <t>55202L4670</t>
  </si>
  <si>
    <t>5520200000</t>
  </si>
  <si>
    <t>5540100000</t>
  </si>
  <si>
    <t>5540200000</t>
  </si>
  <si>
    <t>554024423Б</t>
  </si>
  <si>
    <t>5540300000</t>
  </si>
  <si>
    <t>5540400000</t>
  </si>
  <si>
    <t>5540442603</t>
  </si>
  <si>
    <t>5540600000</t>
  </si>
  <si>
    <t>5540620401</t>
  </si>
  <si>
    <t>5540644530</t>
  </si>
  <si>
    <t>5620100000</t>
  </si>
  <si>
    <t>Муниципальный проект «Развитие физической культуры, массового спорта и подготовка спортивного резерва»</t>
  </si>
  <si>
    <t>56201S0011</t>
  </si>
  <si>
    <t>56201S0012</t>
  </si>
  <si>
    <t>56201S0013</t>
  </si>
  <si>
    <t>56201S0014</t>
  </si>
  <si>
    <t>56201S0018</t>
  </si>
  <si>
    <t>56201S0019</t>
  </si>
  <si>
    <t>56201S001Б</t>
  </si>
  <si>
    <t>56201L2280</t>
  </si>
  <si>
    <t>Организация и проведение мероприятий в сфере физической культуры и спорта</t>
  </si>
  <si>
    <t>56201S0010</t>
  </si>
  <si>
    <t>Муниципальный проект «Развитие адаптивной физической культуры и адаптивного спорта»</t>
  </si>
  <si>
    <t>56202S0180</t>
  </si>
  <si>
    <t>5620200000</t>
  </si>
  <si>
    <t>Финансовое обеспечение муниципального задания на оказание муниципальных услуг (выполнение работ)(Учреждения физкультуры и спорта)</t>
  </si>
  <si>
    <t>5640000000</t>
  </si>
  <si>
    <t>5640200000</t>
  </si>
  <si>
    <t>5640248120</t>
  </si>
  <si>
    <t>5640300000</t>
  </si>
  <si>
    <t>5640100000</t>
  </si>
  <si>
    <t>5640348120</t>
  </si>
  <si>
    <t>5640348230</t>
  </si>
  <si>
    <t>Муниципальный проект «Создание условий для уменьшения количества животных без владельцев»</t>
  </si>
  <si>
    <t>5720100000</t>
  </si>
  <si>
    <t>5720161040</t>
  </si>
  <si>
    <t>5740000000</t>
  </si>
  <si>
    <t>5740100000</t>
  </si>
  <si>
    <t>5740147004</t>
  </si>
  <si>
    <t>5740200000</t>
  </si>
  <si>
    <t>57402S1030</t>
  </si>
  <si>
    <t>Комплекс процессных мероприятий «Профилактика терроризма и экстремизма»</t>
  </si>
  <si>
    <t>5840000000</t>
  </si>
  <si>
    <t>5840100000</t>
  </si>
  <si>
    <t>5840141330</t>
  </si>
  <si>
    <t>5840141350</t>
  </si>
  <si>
    <t>Мероприятия по профилактике и противодействию проявлениям экстремизма</t>
  </si>
  <si>
    <t>5940000000</t>
  </si>
  <si>
    <t>5940100000</t>
  </si>
  <si>
    <t>5940141370</t>
  </si>
  <si>
    <t>5940141390</t>
  </si>
  <si>
    <t>Муниципальный проект «Привлечение членов казачьих обществ и членов добровольных народных дружин на мероприятия по охране общественного порядка и защите Государственной границы»</t>
  </si>
  <si>
    <t>5920100000</t>
  </si>
  <si>
    <t>59201S6340</t>
  </si>
  <si>
    <t>6010000000</t>
  </si>
  <si>
    <t>Муниципальный проект "Модернизация коммунальной инфраструктуры (Челябинская область)"</t>
  </si>
  <si>
    <t>Муниципальный проект «Модернизация объектов коммунальной инфраструктуры»</t>
  </si>
  <si>
    <t>6020000000</t>
  </si>
  <si>
    <t>6020100000</t>
  </si>
  <si>
    <t>Муниципальный проект «Развитие газификации и газоснабжения в Челябинской области»</t>
  </si>
  <si>
    <t>6020200000</t>
  </si>
  <si>
    <t>Муниципальный проект «Оказание молодым семьям государственной поддержки для улучшения жилищных условий»</t>
  </si>
  <si>
    <t>6020300000</t>
  </si>
  <si>
    <t>Муниципальный проект «Мероприятия по переселению граждан из жилищного фонда, признанного непригодным для проживания»</t>
  </si>
  <si>
    <t>6020400000</t>
  </si>
  <si>
    <t>601И300000</t>
  </si>
  <si>
    <t>601И351540</t>
  </si>
  <si>
    <t>60201S4020</t>
  </si>
  <si>
    <t>60201SВЖ00</t>
  </si>
  <si>
    <t>60202S4080</t>
  </si>
  <si>
    <t>60203L4970</t>
  </si>
  <si>
    <t>60204S3040</t>
  </si>
  <si>
    <t>Комплекс процессных мероприятий "Модернизация  объектов коммунальной инфраструктуры"</t>
  </si>
  <si>
    <t>6040000000</t>
  </si>
  <si>
    <t>6040100000</t>
  </si>
  <si>
    <t>6040200000</t>
  </si>
  <si>
    <t>6040246002</t>
  </si>
  <si>
    <t>6040246040</t>
  </si>
  <si>
    <t>6040246070</t>
  </si>
  <si>
    <t>6040143513</t>
  </si>
  <si>
    <t>Муниципальный проект "Мы вместе (Воспитание гармонично развитой личности)"</t>
  </si>
  <si>
    <t>6110000000</t>
  </si>
  <si>
    <t>611Ю200000</t>
  </si>
  <si>
    <t>611Ю2S1010</t>
  </si>
  <si>
    <t>Комплекс процессных мероприятий "Вовлечение в социально-экономическую, политическую и культурную жизнь общества"</t>
  </si>
  <si>
    <t xml:space="preserve">Организация и проведение мероприятий для детей и молодежи   </t>
  </si>
  <si>
    <t>6140000000</t>
  </si>
  <si>
    <t>6140100000</t>
  </si>
  <si>
    <t>6140142603</t>
  </si>
  <si>
    <t>Муниципальный проект «Обеспечение первичных мер пожарной безопасности на территории Челябинской области»</t>
  </si>
  <si>
    <t>6220000000</t>
  </si>
  <si>
    <t>6220100000</t>
  </si>
  <si>
    <t>62201S6140</t>
  </si>
  <si>
    <t>Комплекс процессных мероприятий «Обеспечение защиты населения и территорий района от чрезвычайных ситуаций природного и техногенного характера»</t>
  </si>
  <si>
    <t>6240000000</t>
  </si>
  <si>
    <t>6240100000</t>
  </si>
  <si>
    <t>6240124300</t>
  </si>
  <si>
    <t>6240146280</t>
  </si>
  <si>
    <t>6240146290</t>
  </si>
  <si>
    <t>6240146130</t>
  </si>
  <si>
    <t>6340100000</t>
  </si>
  <si>
    <t>6340120401</t>
  </si>
  <si>
    <t>6340109002</t>
  </si>
  <si>
    <t>6340109005</t>
  </si>
  <si>
    <t>6440100000</t>
  </si>
  <si>
    <t>6440000000</t>
  </si>
  <si>
    <t>Муниципальный проект «Формирование комфортной городской среды»</t>
  </si>
  <si>
    <t>6510000000</t>
  </si>
  <si>
    <t>651И400000</t>
  </si>
  <si>
    <t>651И455550</t>
  </si>
  <si>
    <t>6600000000</t>
  </si>
  <si>
    <t>Комплекс процессных мероприятий «Развитие малого и среднего предпринимательства"</t>
  </si>
  <si>
    <t>Организация и проведение мероприятий по вопросам предпринимательской деятельности</t>
  </si>
  <si>
    <t>6440143450</t>
  </si>
  <si>
    <t>Оказание мер финансовой поддержки субъектам малого и среднего предпринимательства и самозанятым</t>
  </si>
  <si>
    <t>6440143460</t>
  </si>
  <si>
    <t>Муниципальный проект «Строительство и реконструкция объектов муниципальной собственности»</t>
  </si>
  <si>
    <t>6620000000</t>
  </si>
  <si>
    <t>6620100000</t>
  </si>
  <si>
    <t>66201S5210</t>
  </si>
  <si>
    <t>6720000000</t>
  </si>
  <si>
    <t>Муниципальный проект «Организация транcпортного обслуживания населения автомобильным и городским наземным электрическим транспортом общего пользования по маршрутам регулярных перевозок в Челябинской области»</t>
  </si>
  <si>
    <t>6720100000</t>
  </si>
  <si>
    <t>67201S6120</t>
  </si>
  <si>
    <t>Комплекс процессных мероприятий «Противодействие незаконному обороту наркотических средств и профилактика наркомании"</t>
  </si>
  <si>
    <t>6840000000</t>
  </si>
  <si>
    <t>6840100000</t>
  </si>
  <si>
    <t>6840141340</t>
  </si>
  <si>
    <t>6840241350</t>
  </si>
  <si>
    <t>6840200000</t>
  </si>
  <si>
    <t>Муниципальный проект «Реализация инициативных проектов на территории Челябинской области»</t>
  </si>
  <si>
    <t>6920000000</t>
  </si>
  <si>
    <t>6920100000</t>
  </si>
  <si>
    <t>69201S4010</t>
  </si>
  <si>
    <t>5940200000</t>
  </si>
  <si>
    <t>7000000000</t>
  </si>
  <si>
    <t>7040000000</t>
  </si>
  <si>
    <t>Комплекс процессных мероприятий "Улучшение общих условий для развития садоводческих некоммерческих товариществ "</t>
  </si>
  <si>
    <t>Комплекс процессных мероприятий  «Мероприятия по улучшению условий функционирования сельскохозяйственного производства»</t>
  </si>
  <si>
    <t>Комплекс процессных мероприятий "Уличное освещение"</t>
  </si>
  <si>
    <t>7040100000</t>
  </si>
  <si>
    <t>Организация освещения улиц, обслуживание и улучшение технического состояния электрических сетей уличного освещения</t>
  </si>
  <si>
    <t>9900005660</t>
  </si>
  <si>
    <t>5440205650</t>
  </si>
  <si>
    <t>9900005350</t>
  </si>
  <si>
    <t>9900009207</t>
  </si>
  <si>
    <t>9900029040</t>
  </si>
  <si>
    <t>9900041360</t>
  </si>
  <si>
    <t>9900041630</t>
  </si>
  <si>
    <t>9900051180</t>
  </si>
  <si>
    <t>9900051200</t>
  </si>
  <si>
    <t>9900059300</t>
  </si>
  <si>
    <t>9900067020</t>
  </si>
  <si>
    <t>9900099060</t>
  </si>
  <si>
    <t>9900099150</t>
  </si>
  <si>
    <t>9900099400</t>
  </si>
  <si>
    <t>9900012010</t>
  </si>
  <si>
    <t>9900020300</t>
  </si>
  <si>
    <t>Закупка товаров, работ и услуг для обеспечения государственных (муниципальных) нужд)</t>
  </si>
  <si>
    <t>7040146001</t>
  </si>
  <si>
    <t>7040200000</t>
  </si>
  <si>
    <t>7040246004</t>
  </si>
  <si>
    <t>7040300000</t>
  </si>
  <si>
    <t>7040346005</t>
  </si>
  <si>
    <t xml:space="preserve">Комплексы процессных мероприятий </t>
  </si>
  <si>
    <t>Комплекс процессных мероприятий "Развитие информационного общества"</t>
  </si>
  <si>
    <t>5240000000</t>
  </si>
  <si>
    <t>5240100000</t>
  </si>
  <si>
    <t>5240141310</t>
  </si>
  <si>
    <t xml:space="preserve">Ежемесячная доплата к страховой пенсии по старости (инвалидности) гражданам, замещавшим муниципальные должности Аргаяшского муниципального округа и ежемесячная выплата пенсии за выслугу лет лицам, замещавшим должности муниципальной службы Аргаяшского муниципального округа </t>
  </si>
  <si>
    <t>5840200000</t>
  </si>
  <si>
    <t>5840241380</t>
  </si>
  <si>
    <t>5940241430</t>
  </si>
  <si>
    <t>Комплекс процессных мероприятий «Обеспечение деятельности Комитета по управлению имуществом администрации Аргаяшского муниципального округа"</t>
  </si>
  <si>
    <t>Комплекс процессных мероприятий "Повышение безопасности дорожного движения"</t>
  </si>
  <si>
    <t>Комплекс процессных мероприятий  "Развитие дошкольного образования"</t>
  </si>
  <si>
    <t>Комплекс процессных мероприятий  "Развитие дополнительного образования"</t>
  </si>
  <si>
    <t>Комплекс процессных мероприятий   "Отдых, оздоровление, занятость детей и молодежи"</t>
  </si>
  <si>
    <t>Комплекс процессных мероприятий  «Повышение качества жизни граждан пожилого возраста и иных категорий граждан»</t>
  </si>
  <si>
    <t>Комплекс процессных мероприятий  "Поддержка социально-ориентированных некоммерческих организаций"</t>
  </si>
  <si>
    <t>Комплекс процессных мероприятий "Организация досуга и обеспечение жителей округа услугами учреждений культуры"</t>
  </si>
  <si>
    <t>Комплекс процессных мероприятий  "Организация библиотечного обслуживания населения"</t>
  </si>
  <si>
    <t>Комплекс процессных мероприятий "Развитие дополнительного образования детей в сфере культуры и искусства"</t>
  </si>
  <si>
    <t xml:space="preserve">Комплекс процессных мероприятий  "Одаренные дети" </t>
  </si>
  <si>
    <t>Комплекс процессных мероприятий  "Финансовое обеспечение деятельности Управления культуры и молодежной политики администрации Аргаяшского муниципального округа"</t>
  </si>
  <si>
    <t>Комплекс процессных мероприятий  "Функционирование системы физической культуры и спорта"</t>
  </si>
  <si>
    <t>Комплекс процессных мероприятий "Основные направления развития физической культуры и спорта"</t>
  </si>
  <si>
    <t xml:space="preserve">Комплекс процессных мероприятий  "Реализация Всероссийского физкультурно-спортивного комплекса «Готов к труду и обороне» (ГТО)" </t>
  </si>
  <si>
    <t>Комплекс процессных мероприятий  "Природоохранные мероприятия, оздоровление экологической обстановки"</t>
  </si>
  <si>
    <t>Комплекс процессных мероприятий «Профилактика преступлений и иных правонарушений»</t>
  </si>
  <si>
    <t>Создание условий для деятельности участковых уполномоченных полиции на обслуживаемом административном участвке</t>
  </si>
  <si>
    <t>Просветительские мероприятия, направленные на профилактику и предотвращение противоправных действий с использованием информационно-телекоммуникационных технологий</t>
  </si>
  <si>
    <t>Комплекс процессных мероприятий «Профилактика преступлений, совершаемых с использованием информационно-телекоммуникационных технологий»</t>
  </si>
  <si>
    <t>Комплекс процессных мероприятий "Пропаганда здорового образа жизни"</t>
  </si>
  <si>
    <t>Мероприятия по формированию здорового образа жизни</t>
  </si>
  <si>
    <t>Выплата лицам, удостоенным звания «Почетный гражданин Аргаяшского муниципального округа"</t>
  </si>
  <si>
    <t>Финансовое обеспечение муниципального задания на оказание муниципальных услуг (выполнение работ) (учреждения культуры)</t>
  </si>
  <si>
    <t>Финансовое обеспечение муниципального задания на оказание муниципальных услуг (выполнение работ) (организации дошкольного образования)</t>
  </si>
  <si>
    <t>Финансовое обеспечение муниципального задания на оказание муниципальных услуг (выполнение работ) (общеобразовательные организации)</t>
  </si>
  <si>
    <t>Финансовое обеспечение муниципального задания на оказание муниципальных услуг (выполнение работ) (организации дополнительного образования)</t>
  </si>
  <si>
    <t>54404S8370</t>
  </si>
  <si>
    <t>Финансовое обеспечение муниципального задания на оказание государственных услуг (выполнение работ) (учреждения физической культуры и спорта)</t>
  </si>
  <si>
    <t>Финансовое обеспечение муниципального задания на оказание муниципальных услуг (выполнение работ)(физкультурно-оздоровительный комплекс)</t>
  </si>
  <si>
    <t>Финансовое обеспечение муниципального задания на оказание муниципальных услуг (выполнение работ) (организации дополнительного образования детей)</t>
  </si>
  <si>
    <t>Финансовое обеспечение муниципального задания на оказание муниципальных услуг (выполнение работ) (библиотеки)</t>
  </si>
  <si>
    <t>Финансовое обеспечение муниципального задания на оказание муниципальных услуг (выполнение работ) (общеобразовательные организации – школы-интернаты)</t>
  </si>
  <si>
    <t>Финансовое обеспечение муниципального задания на оказание муниципальных услуг (выполнение работ)(детский оздоровительно-образовательный лагерь)</t>
  </si>
  <si>
    <t>Муниципальный проект «Создание условий для повышения качества дошкольного образования»</t>
  </si>
  <si>
    <t>53201S4030</t>
  </si>
  <si>
    <t>5320200000</t>
  </si>
  <si>
    <t>53202L4940</t>
  </si>
  <si>
    <t>53202S3350</t>
  </si>
  <si>
    <t>53401МЗ420</t>
  </si>
  <si>
    <t>53402МЗ421</t>
  </si>
  <si>
    <t>53402МЗ422</t>
  </si>
  <si>
    <t>Финансовое обеспечение муниципального задания на оказание муниципальных услуг (выполнение работ)(организация подвоза учащихся)</t>
  </si>
  <si>
    <t>53402МЗ426</t>
  </si>
  <si>
    <t>53403МЗ423</t>
  </si>
  <si>
    <t>53404МЗ424</t>
  </si>
  <si>
    <t>55401МЗ440</t>
  </si>
  <si>
    <t>55402МЗ442</t>
  </si>
  <si>
    <t>55403МЗ423</t>
  </si>
  <si>
    <t>56401МЗ482</t>
  </si>
  <si>
    <t>56401МЗ483</t>
  </si>
  <si>
    <t>Комплекс процессных мероприятий «Реализация мероприятий социальной и культурной адаптации граждан разной национальности и религиозной принадлежности»</t>
  </si>
  <si>
    <t>Укрепление национального согласия, обеспечение политической и социальной стабильности</t>
  </si>
  <si>
    <t xml:space="preserve">Мероприятия по профилактике наркомании и  противодействию злоупотреблению наркотическими средствами и их незаконному обороту </t>
  </si>
  <si>
    <t>Комплекс процессных мероприятий "Организация ритуальных услуг и содержание мест захоронения"</t>
  </si>
  <si>
    <t>Содержание и благоустройство мест захоронения</t>
  </si>
  <si>
    <t>Комплекс процессных мероприятий "Прочее благоустройство"</t>
  </si>
  <si>
    <t>Прочие мероприятия по благоустройству</t>
  </si>
  <si>
    <t>Комплекс процессных мероприятий  "Безопасность образовательных учреждений"</t>
  </si>
  <si>
    <t>Проведение мероприятий, направленных на обеспечение комплексной безопасности муниципальных учреждений</t>
  </si>
  <si>
    <t>Комплекс процессных мероприятий "Вовлечение молодежи в социально-экономическую, политическую и культурную жизнь общества"</t>
  </si>
  <si>
    <t xml:space="preserve">6000000000 </t>
  </si>
  <si>
    <t>Финансовое обеспечение выполнения функций органов местного самоуправления</t>
  </si>
  <si>
    <t>Собрание депутатов Аргаяшского муниципального округа Челябинской области</t>
  </si>
  <si>
    <t>Контрольно-счетная палата Аргаяшского муниципального округа Челябинской области</t>
  </si>
  <si>
    <t>Финансовое управление администрации Аргаяшского муниципального округа</t>
  </si>
  <si>
    <t>Управление образования администрации Аргаяшского муниципального округа</t>
  </si>
  <si>
    <t>Управление культуры и молодежной политики администрации Аргаяшского муниципального округа</t>
  </si>
  <si>
    <t>Управление социальной защиты населения администрации Аргаяшского муниципального округа</t>
  </si>
  <si>
    <t>Комитет по управлению имуществом администрации Аргаяшского муниципального округа</t>
  </si>
  <si>
    <t>Администрация Аргаяшского муниципального округа Челябинской области</t>
  </si>
  <si>
    <t>5340542530</t>
  </si>
  <si>
    <t>Организационно-методический центр, централизованная бухгалтерия, группа хозяйственного обслуживания (учреждения культуры)</t>
  </si>
  <si>
    <t>Организационно-методический центр, централизованная бухгалтерия, группа хозяйственного обслуживания (учреждения образования)</t>
  </si>
  <si>
    <t xml:space="preserve">Муниципальная программа Аргаяшского муниципального округа"Энергосбережение и повышение энергетической эффективности Аргаяшского муниципального округа" </t>
  </si>
  <si>
    <t>Муниципальная программа Аргаяшского муниципального округа "Развитие информационного общества Аргаяшского муниципального округа до 2030 года"</t>
  </si>
  <si>
    <t>Муниципальная программа  Аргаяшского муниципального округа "Социальная поддержка граждан   Аргаяшского муниципального округа"</t>
  </si>
  <si>
    <t xml:space="preserve">Муниципальная программа Аргаяшского муниципального округа "Развитие культуры   Аргаяшского муниципального округа"
</t>
  </si>
  <si>
    <t xml:space="preserve">Муниципальная программа Аргаяшского муниципального округа "Развитие физической культуры и спорта Аргаяшского муниципального округа" </t>
  </si>
  <si>
    <t>Муниципальная программа Аргаяшского муниципального округа "Развитие сельского хозяйства Аргаяшского  муниципального округа"</t>
  </si>
  <si>
    <t>Муниципальная программа Аргаяшского муниципального округа "Реализация государственной национальной политики на территории Аргаяшского муниципального округа"</t>
  </si>
  <si>
    <t>Муниципальная программа Аргаяшского муниципального округа "Обеспечение общественного порядка, противодействие преступности и профилактика правонарушений на территории Аргаяшского  муниципального  округа"</t>
  </si>
  <si>
    <t>Муниципальная программа Аргаяшского муниципального округа "Развитие жилищно-коммунального хозяйства,  инфраструктуры и экологические мероприятия Аргаяшского муниципального округа"</t>
  </si>
  <si>
    <t xml:space="preserve">Муниципальная программа Аргаяшского муниципального округа "Реализация молодежной политики Аргаяшского муниципального округа" </t>
  </si>
  <si>
    <t>Муниципальная программа Аргаяшского муниципального округа "Об осуществлении мероприятий гражданской обороны, защиты населения и территории Аргаяшского  муниципального  округа от чрезвычайных ситуаций природного и техногенного характера, развитие единой дежурно-диспетчерской службы "</t>
  </si>
  <si>
    <t xml:space="preserve">Муниципальная программа Аргаяшского муниципального округа "Выполнение функций по управлению, владению, пользованию и распоряжению муниципальной собственностью Аргаяшского муниципального округа" </t>
  </si>
  <si>
    <t xml:space="preserve">Муниципальная программа Аргаяшского муниципального округа "Содействие развитию малого и среднего предпринимательства Аргаяшского муниципального округа" </t>
  </si>
  <si>
    <t>Муниципальная программа Аргаяшского муниципального округа "Формирование современной городской среды Аргаяшского муниципального округа "</t>
  </si>
  <si>
    <t xml:space="preserve">Муниципальная программа Аргаяшского муниципального округа "Капитальное строительство Аргаяшского муниципального округа" </t>
  </si>
  <si>
    <t xml:space="preserve">Муниципальная программа Аргаяшского муниципального округа "Развитие транспортной доступности Аргаяшского муниципального округа" </t>
  </si>
  <si>
    <t>Муниципальная программа Аргаяшского муниципального округа "Укрепление общественного здоровья на территории Аргаяшского муниципального округа "</t>
  </si>
  <si>
    <t xml:space="preserve">Муниципальная программа Аргаяшского муниципального округа "Реализация инициативных проектов Аргаяшского муниципального округа" </t>
  </si>
  <si>
    <t>Муниципальная программа Аргаяшского муниципального округа "Благоустройство населенных пунктов Аргаяшского муниципального округа"</t>
  </si>
  <si>
    <t xml:space="preserve">Муниципальная  программа  Аргаяшского муниципального округа "Развитие дорожного хозяйства Аргаяшского муниципального округа" </t>
  </si>
  <si>
    <t xml:space="preserve">Муниципальная программа  Аргаяшского муниципального округа "Развитие   образования  Аргаяшского муниципального округа" </t>
  </si>
  <si>
    <t>Муниципальная программа  Аргаяшского муниципального округа "Развитие   образования  Аргаяшского муниципального округа"</t>
  </si>
  <si>
    <t xml:space="preserve">Муниципальная программа  Аргаяшского муниципального округа "Развитие культуры   Аргаяшского муниципального округа"
</t>
  </si>
  <si>
    <t>Муниципальная программа  Аргаяшского муниципального округа "Развитие информационного общества в Аргаяшском муниципальном округе до 2030 года"</t>
  </si>
  <si>
    <t>Муниципальная программа  Аргаяшского муниципального округа "Реализация государственной национальной политики на территории Аргаяшского муниципального округа"</t>
  </si>
  <si>
    <t>Муниципальная программа  Аргаяшского муниципального округа "Обеспечение общественного порядка, противодействие преступности и профилактика правонарушений на территории Аргаяшского  муниципального  округа"</t>
  </si>
  <si>
    <t>Муниципальная программа  Аргаяшского муниципального округа "Об осуществлении мероприятий гражданской обороны, защиты населения и территории Аргаяшского  муниципального  района от чрезвычайных ситуаций природного и техногенного характера, развитие единой дежурно-диспетчерской службы"</t>
  </si>
  <si>
    <t>Муниципальная программа   Аргаяшского муниципального округа "Развитие сельского хозяйства Аргаяшского  муниципального округа"</t>
  </si>
  <si>
    <t xml:space="preserve">Муниципальная программа  Аргаяшского муниципального округа "Развитие транспортной доступности Аргаяшского муниципального округа" </t>
  </si>
  <si>
    <t>Муниципальная программа  Аргаяшского муниципального округа "Развитие жилищно-коммунального хозяйства, инфраструктуры и экологические мероприятия Аргаяшского муниципального округа"</t>
  </si>
  <si>
    <t xml:space="preserve">Муниципальная программа  Аргаяшского муниципального округа "Энергосбережение и повышение энергетической эффективности Аргаяшского муниципального округа" </t>
  </si>
  <si>
    <t>Муниципальная программа  Аргаяшского муниципального округа "Развитие жилищно-коммунального хозяйства,  инфраструктуры и экологические мероприятия Аргаяшского муниципального округа"</t>
  </si>
  <si>
    <t>Муниципальная программа  Аргаяшского муниципального округа "Формирование современной городской среды Аргаяшского муниципального округа "</t>
  </si>
  <si>
    <t xml:space="preserve">Муниципальная программа  Аргаяшского муниципального округа "Реализация инициативных проектов Аргаяшского муниципального округа" </t>
  </si>
  <si>
    <t>Муниципальная программа  Аргаяшского муниципального округа "Благоустройство населенных пунктов Аргаяшского муниципального округа"</t>
  </si>
  <si>
    <t>Муниципальная программа  Аргаяшского муниципального округа "Развитие   жилищно-коммунального хозяйства,  инфраструктуры и экологические мероприятия Аргаяшского муниципального округа"</t>
  </si>
  <si>
    <t xml:space="preserve">Муниципальная программа  Аргаяшского муниципального округа "Капитальное строительство Аргаяшского муниципального округа" </t>
  </si>
  <si>
    <t>Муниципальная программа Аргаяшского муниципального округа "Развитие жилищно-коммунального хозяйства, инфраструктуры и экологические мероприятия Аргаяшского муниципального округа"</t>
  </si>
  <si>
    <t xml:space="preserve">Муниципальная программа Аргаяшского муниципального округа  "Развитие физической культуры и спорта Аргаяшского муниципального округа" </t>
  </si>
  <si>
    <t xml:space="preserve">Содержание автомобильных дорог общего пользования местного значения </t>
  </si>
  <si>
    <t xml:space="preserve">Капитальный ремонт и ремонт автомобильных дорог общего пользования местного значения </t>
  </si>
  <si>
    <t>Муниципальная программа Аргаяшского муниципального округа "Развитие образования Аргаяшского муниципального округа"</t>
  </si>
  <si>
    <t>НАЦИОНАЛЬНАЯ ЭКОНОМИКА</t>
  </si>
  <si>
    <t>Дорожное хозяйство (дорожные фонды)</t>
  </si>
  <si>
    <t>Содержание автомобильных дорог общего пользования местного значения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</si>
  <si>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 за счет средств областного бюджета</t>
  </si>
  <si>
    <t>53202S3720</t>
  </si>
  <si>
    <t>Подготовка детского оздоровительного лагеря к летнему сезону</t>
  </si>
  <si>
    <t>5340442608</t>
  </si>
  <si>
    <t>от 17 декабря 2025  года № 86</t>
  </si>
  <si>
    <t>от 17 декабря 2025 года № 86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</si>
</sst>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"/>
    <numFmt numFmtId="166" formatCode="?"/>
  </numFmts>
  <fonts count="2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0"/>
      <name val="Times New Roman"/>
      <family val="1"/>
      <charset val="204"/>
    </font>
    <font>
      <sz val="12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7" fillId="0" borderId="0"/>
    <xf numFmtId="0" fontId="18" fillId="0" borderId="0"/>
    <xf numFmtId="0" fontId="1" fillId="0" borderId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Fill="1"/>
    <xf numFmtId="0" fontId="4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right"/>
    </xf>
    <xf numFmtId="0" fontId="6" fillId="0" borderId="0" xfId="0" applyFont="1" applyAlignment="1"/>
    <xf numFmtId="0" fontId="9" fillId="0" borderId="0" xfId="0" applyFont="1"/>
    <xf numFmtId="0" fontId="8" fillId="0" borderId="0" xfId="0" applyFont="1"/>
    <xf numFmtId="0" fontId="8" fillId="0" borderId="1" xfId="0" applyFont="1" applyBorder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 applyAlignment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/>
    <xf numFmtId="0" fontId="8" fillId="0" borderId="1" xfId="0" applyFont="1" applyBorder="1" applyAlignment="1">
      <alignment wrapText="1"/>
    </xf>
    <xf numFmtId="0" fontId="5" fillId="0" borderId="0" xfId="0" applyFont="1" applyFill="1" applyAlignment="1"/>
    <xf numFmtId="0" fontId="12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13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textRotation="90" wrapText="1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top" wrapText="1"/>
    </xf>
    <xf numFmtId="0" fontId="8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Font="1"/>
    <xf numFmtId="0" fontId="19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textRotation="90" wrapText="1"/>
    </xf>
    <xf numFmtId="0" fontId="5" fillId="0" borderId="0" xfId="0" applyFont="1" applyAlignment="1">
      <alignment horizontal="right"/>
    </xf>
    <xf numFmtId="4" fontId="8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textRotation="90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64" fontId="10" fillId="2" borderId="1" xfId="5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textRotation="90" wrapText="1"/>
    </xf>
    <xf numFmtId="4" fontId="10" fillId="2" borderId="1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13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0" fontId="8" fillId="2" borderId="1" xfId="3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166" fontId="8" fillId="2" borderId="1" xfId="0" applyNumberFormat="1" applyFont="1" applyFill="1" applyBorder="1" applyAlignment="1" applyProtection="1">
      <alignment horizontal="left" vertical="center" wrapText="1"/>
    </xf>
    <xf numFmtId="166" fontId="8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2" fontId="8" fillId="2" borderId="1" xfId="0" applyNumberFormat="1" applyFont="1" applyFill="1" applyBorder="1" applyAlignment="1" applyProtection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 applyProtection="1">
      <alignment horizontal="left" vertical="center" wrapText="1"/>
    </xf>
    <xf numFmtId="4" fontId="8" fillId="2" borderId="1" xfId="3" applyNumberFormat="1" applyFont="1" applyFill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justify" vertical="center" wrapText="1"/>
    </xf>
    <xf numFmtId="4" fontId="8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4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textRotation="90" wrapText="1"/>
    </xf>
    <xf numFmtId="0" fontId="21" fillId="0" borderId="1" xfId="0" applyFont="1" applyBorder="1"/>
    <xf numFmtId="0" fontId="8" fillId="0" borderId="1" xfId="0" applyNumberFormat="1" applyFont="1" applyFill="1" applyBorder="1" applyAlignment="1">
      <alignment horizontal="center" textRotation="90" wrapText="1"/>
    </xf>
    <xf numFmtId="0" fontId="0" fillId="2" borderId="0" xfId="0" applyFill="1"/>
    <xf numFmtId="49" fontId="13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1" applyNumberFormat="1" applyFont="1" applyFill="1" applyBorder="1" applyAlignment="1" applyProtection="1">
      <alignment horizontal="center" vertical="center" wrapText="1"/>
    </xf>
    <xf numFmtId="49" fontId="8" fillId="2" borderId="1" xfId="1" applyNumberFormat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 applyProtection="1">
      <alignment horizontal="left" vertical="center" wrapText="1"/>
    </xf>
    <xf numFmtId="2" fontId="8" fillId="2" borderId="1" xfId="1" applyNumberFormat="1" applyFont="1" applyFill="1" applyBorder="1" applyAlignment="1">
      <alignment horizontal="left" vertical="center" wrapText="1"/>
    </xf>
    <xf numFmtId="4" fontId="8" fillId="2" borderId="1" xfId="1" applyNumberFormat="1" applyFont="1" applyFill="1" applyBorder="1" applyAlignment="1">
      <alignment horizontal="right" vertical="center"/>
    </xf>
    <xf numFmtId="166" fontId="8" fillId="2" borderId="1" xfId="1" applyNumberFormat="1" applyFont="1" applyFill="1" applyBorder="1" applyAlignment="1" applyProtection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left" vertical="center" wrapText="1"/>
    </xf>
    <xf numFmtId="2" fontId="8" fillId="2" borderId="1" xfId="1" applyNumberFormat="1" applyFont="1" applyFill="1" applyBorder="1" applyAlignment="1" applyProtection="1">
      <alignment horizontal="left" vertical="center" wrapText="1"/>
    </xf>
    <xf numFmtId="4" fontId="10" fillId="2" borderId="1" xfId="1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left" vertical="center" wrapText="1"/>
    </xf>
    <xf numFmtId="1" fontId="8" fillId="2" borderId="1" xfId="1" applyNumberFormat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49" fontId="13" fillId="2" borderId="1" xfId="0" applyNumberFormat="1" applyFont="1" applyFill="1" applyBorder="1" applyAlignment="1" applyProtection="1">
      <alignment horizontal="left" vertical="center" wrapText="1"/>
    </xf>
    <xf numFmtId="49" fontId="15" fillId="2" borderId="1" xfId="0" applyNumberFormat="1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8" fillId="2" borderId="4" xfId="1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0" fillId="2" borderId="1" xfId="1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 applyProtection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left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6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Финансовый 2" xfId="4"/>
    <cellStyle name="Финансовый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49"/>
  <sheetViews>
    <sheetView tabSelected="1" workbookViewId="0">
      <selection activeCell="G5" sqref="G5:H5"/>
    </sheetView>
  </sheetViews>
  <sheetFormatPr defaultRowHeight="12.75"/>
  <cols>
    <col min="1" max="1" width="48.7109375" customWidth="1"/>
    <col min="2" max="2" width="14.5703125" customWidth="1"/>
    <col min="3" max="3" width="5.42578125" customWidth="1"/>
    <col min="4" max="4" width="4.140625" customWidth="1"/>
    <col min="5" max="5" width="3.85546875" customWidth="1"/>
    <col min="6" max="6" width="18.5703125" customWidth="1"/>
    <col min="7" max="7" width="19.28515625" customWidth="1"/>
    <col min="8" max="8" width="17.85546875" customWidth="1"/>
    <col min="9" max="9" width="17.140625" customWidth="1"/>
    <col min="10" max="10" width="16.7109375" customWidth="1"/>
    <col min="11" max="11" width="18.5703125" customWidth="1"/>
  </cols>
  <sheetData>
    <row r="1" spans="1:9">
      <c r="A1" s="1"/>
      <c r="B1" s="17"/>
      <c r="C1" s="17"/>
      <c r="D1" s="17"/>
      <c r="E1" s="17"/>
      <c r="F1" s="19"/>
      <c r="H1" s="19" t="s">
        <v>230</v>
      </c>
    </row>
    <row r="2" spans="1:9">
      <c r="A2" s="1"/>
      <c r="B2" s="15"/>
      <c r="C2" s="15"/>
      <c r="D2" s="15"/>
      <c r="E2" s="15"/>
      <c r="F2" s="8"/>
      <c r="H2" s="42" t="s">
        <v>16</v>
      </c>
    </row>
    <row r="3" spans="1:9">
      <c r="A3" s="1"/>
      <c r="B3" s="15"/>
      <c r="C3" s="15"/>
      <c r="D3" s="15"/>
      <c r="E3" s="15"/>
      <c r="F3" s="8"/>
      <c r="H3" s="90" t="s">
        <v>270</v>
      </c>
    </row>
    <row r="4" spans="1:9">
      <c r="A4" s="1"/>
      <c r="B4" s="15"/>
      <c r="C4" s="15"/>
      <c r="D4" s="15"/>
      <c r="E4" s="15"/>
      <c r="F4" s="8"/>
      <c r="H4" s="90" t="s">
        <v>271</v>
      </c>
    </row>
    <row r="5" spans="1:9">
      <c r="A5" s="1"/>
      <c r="B5" s="15"/>
      <c r="C5" s="15"/>
      <c r="D5" s="15"/>
      <c r="E5" s="15"/>
      <c r="F5" s="8"/>
      <c r="H5" s="139" t="s">
        <v>742</v>
      </c>
    </row>
    <row r="6" spans="1:9">
      <c r="A6" s="1"/>
      <c r="B6" s="140"/>
      <c r="C6" s="140"/>
      <c r="D6" s="140"/>
      <c r="E6" s="140"/>
      <c r="F6" s="140"/>
    </row>
    <row r="7" spans="1:9" ht="102.75" customHeight="1">
      <c r="A7" s="141" t="s">
        <v>272</v>
      </c>
      <c r="B7" s="141"/>
      <c r="C7" s="141"/>
      <c r="D7" s="141"/>
      <c r="E7" s="141"/>
      <c r="F7" s="141"/>
      <c r="G7" s="141"/>
      <c r="H7" s="141"/>
    </row>
    <row r="8" spans="1:9" ht="26.25">
      <c r="A8" s="2"/>
      <c r="B8" s="2"/>
      <c r="C8" s="2"/>
      <c r="D8" s="2"/>
      <c r="E8" s="2"/>
      <c r="F8" s="3"/>
      <c r="H8" s="3" t="s">
        <v>209</v>
      </c>
    </row>
    <row r="9" spans="1:9" ht="61.5" customHeight="1">
      <c r="A9" s="40" t="s">
        <v>108</v>
      </c>
      <c r="B9" s="41" t="s">
        <v>48</v>
      </c>
      <c r="C9" s="41" t="s">
        <v>11</v>
      </c>
      <c r="D9" s="41" t="s">
        <v>109</v>
      </c>
      <c r="E9" s="41" t="s">
        <v>47</v>
      </c>
      <c r="F9" s="89" t="s">
        <v>203</v>
      </c>
      <c r="G9" s="89" t="s">
        <v>210</v>
      </c>
      <c r="H9" s="89" t="s">
        <v>264</v>
      </c>
    </row>
    <row r="10" spans="1:9" ht="15.75">
      <c r="A10" s="111" t="s">
        <v>12</v>
      </c>
      <c r="B10" s="53"/>
      <c r="C10" s="53"/>
      <c r="D10" s="53"/>
      <c r="E10" s="53"/>
      <c r="F10" s="51">
        <f>SUM(F456+F11+F526)</f>
        <v>2979527730.1399999</v>
      </c>
      <c r="G10" s="51">
        <f>SUM(G456+G11+G526)</f>
        <v>2938055954.9000001</v>
      </c>
      <c r="H10" s="51">
        <f>SUM(H456+H11+H526)</f>
        <v>2937495310.52</v>
      </c>
    </row>
    <row r="11" spans="1:9" ht="31.5">
      <c r="A11" s="47" t="s">
        <v>265</v>
      </c>
      <c r="B11" s="53"/>
      <c r="C11" s="53"/>
      <c r="D11" s="53"/>
      <c r="E11" s="53"/>
      <c r="F11" s="51">
        <f>F12+F21+F37+F42+F137+F238+F271+F308+F320+F330+F344+F375+F384+F400+F410+F417+F422+F427+F432+F440+F445</f>
        <v>2620823470.0599999</v>
      </c>
      <c r="G11" s="51">
        <f>G12+G21+G37+G42+G137+G238+G271+G308+G320+G330+G344+G375+G384+G400+G410+G417+G422+G427+G432+G440+G445</f>
        <v>2510260832.1300001</v>
      </c>
      <c r="H11" s="51">
        <f>H12+H21+H37+H42+H137+H238+H271+H308+H320+H330+H344+H375+H384+H400+H410+H417+H422+H427+H432+H440+H445</f>
        <v>2417949304.1199999</v>
      </c>
    </row>
    <row r="12" spans="1:9" ht="78.75">
      <c r="A12" s="47" t="s">
        <v>692</v>
      </c>
      <c r="B12" s="77" t="s">
        <v>158</v>
      </c>
      <c r="C12" s="50"/>
      <c r="D12" s="50"/>
      <c r="E12" s="50"/>
      <c r="F12" s="51">
        <f>SUM(F17)</f>
        <v>1500000</v>
      </c>
      <c r="G12" s="51">
        <f>SUM(G17+G13)</f>
        <v>2053646.67</v>
      </c>
      <c r="H12" s="51">
        <f>SUM(H17+H13)</f>
        <v>2053646.67</v>
      </c>
      <c r="I12" s="98"/>
    </row>
    <row r="13" spans="1:9" ht="47.25">
      <c r="A13" s="65" t="s">
        <v>330</v>
      </c>
      <c r="B13" s="64" t="s">
        <v>332</v>
      </c>
      <c r="C13" s="50"/>
      <c r="D13" s="50"/>
      <c r="E13" s="50"/>
      <c r="F13" s="51"/>
      <c r="G13" s="44">
        <f t="shared" ref="G13:H15" si="0">SUM(G14)</f>
        <v>553646.67000000004</v>
      </c>
      <c r="H13" s="44">
        <f t="shared" si="0"/>
        <v>553646.67000000004</v>
      </c>
    </row>
    <row r="14" spans="1:9" ht="47.25">
      <c r="A14" s="65" t="s">
        <v>331</v>
      </c>
      <c r="B14" s="64" t="s">
        <v>333</v>
      </c>
      <c r="C14" s="50"/>
      <c r="D14" s="50"/>
      <c r="E14" s="50"/>
      <c r="F14" s="51"/>
      <c r="G14" s="44">
        <f t="shared" si="0"/>
        <v>553646.67000000004</v>
      </c>
      <c r="H14" s="44">
        <f t="shared" si="0"/>
        <v>553646.67000000004</v>
      </c>
    </row>
    <row r="15" spans="1:9" ht="110.25">
      <c r="A15" s="61" t="s">
        <v>226</v>
      </c>
      <c r="B15" s="64" t="s">
        <v>334</v>
      </c>
      <c r="C15" s="63"/>
      <c r="D15" s="63"/>
      <c r="E15" s="63"/>
      <c r="F15" s="44"/>
      <c r="G15" s="44">
        <f t="shared" si="0"/>
        <v>553646.67000000004</v>
      </c>
      <c r="H15" s="44">
        <f t="shared" si="0"/>
        <v>553646.67000000004</v>
      </c>
    </row>
    <row r="16" spans="1:9" ht="31.5">
      <c r="A16" s="71" t="s">
        <v>603</v>
      </c>
      <c r="B16" s="64" t="s">
        <v>334</v>
      </c>
      <c r="C16" s="63" t="s">
        <v>68</v>
      </c>
      <c r="D16" s="63" t="s">
        <v>82</v>
      </c>
      <c r="E16" s="63" t="s">
        <v>78</v>
      </c>
      <c r="F16" s="44"/>
      <c r="G16" s="44">
        <v>553646.67000000004</v>
      </c>
      <c r="H16" s="44">
        <v>553646.67000000004</v>
      </c>
    </row>
    <row r="17" spans="1:8" ht="15.75">
      <c r="A17" s="65" t="s">
        <v>609</v>
      </c>
      <c r="B17" s="64" t="s">
        <v>336</v>
      </c>
      <c r="C17" s="63"/>
      <c r="D17" s="63"/>
      <c r="E17" s="63"/>
      <c r="F17" s="44">
        <f t="shared" ref="F17:H17" si="1">SUM(F18)</f>
        <v>1500000</v>
      </c>
      <c r="G17" s="44">
        <f t="shared" si="1"/>
        <v>1500000</v>
      </c>
      <c r="H17" s="44">
        <f t="shared" si="1"/>
        <v>1500000</v>
      </c>
    </row>
    <row r="18" spans="1:8" ht="31.5">
      <c r="A18" s="65" t="s">
        <v>335</v>
      </c>
      <c r="B18" s="64" t="s">
        <v>337</v>
      </c>
      <c r="C18" s="63"/>
      <c r="D18" s="63"/>
      <c r="E18" s="63"/>
      <c r="F18" s="44">
        <f t="shared" ref="F18:H18" si="2">SUM(F19)</f>
        <v>1500000</v>
      </c>
      <c r="G18" s="44">
        <f t="shared" si="2"/>
        <v>1500000</v>
      </c>
      <c r="H18" s="44">
        <f t="shared" si="2"/>
        <v>1500000</v>
      </c>
    </row>
    <row r="19" spans="1:8" ht="31.5">
      <c r="A19" s="65" t="s">
        <v>207</v>
      </c>
      <c r="B19" s="64" t="s">
        <v>338</v>
      </c>
      <c r="C19" s="63"/>
      <c r="D19" s="63"/>
      <c r="E19" s="63"/>
      <c r="F19" s="44">
        <f>SUM(F20)</f>
        <v>1500000</v>
      </c>
      <c r="G19" s="44">
        <f t="shared" ref="G19:H19" si="3">SUM(G20)</f>
        <v>1500000</v>
      </c>
      <c r="H19" s="44">
        <f t="shared" si="3"/>
        <v>1500000</v>
      </c>
    </row>
    <row r="20" spans="1:8" ht="39" customHeight="1">
      <c r="A20" s="71" t="s">
        <v>603</v>
      </c>
      <c r="B20" s="64" t="s">
        <v>338</v>
      </c>
      <c r="C20" s="63" t="s">
        <v>68</v>
      </c>
      <c r="D20" s="63" t="s">
        <v>82</v>
      </c>
      <c r="E20" s="63" t="s">
        <v>78</v>
      </c>
      <c r="F20" s="44">
        <v>1500000</v>
      </c>
      <c r="G20" s="44">
        <v>1500000</v>
      </c>
      <c r="H20" s="44">
        <v>1500000</v>
      </c>
    </row>
    <row r="21" spans="1:8" ht="63">
      <c r="A21" s="47" t="s">
        <v>711</v>
      </c>
      <c r="B21" s="77" t="s">
        <v>156</v>
      </c>
      <c r="C21" s="50"/>
      <c r="D21" s="50"/>
      <c r="E21" s="50"/>
      <c r="F21" s="51">
        <f>SUM(F22+F26)</f>
        <v>148282598.06999999</v>
      </c>
      <c r="G21" s="51">
        <f t="shared" ref="G21:H21" si="4">SUM(G22+G26)</f>
        <v>124146774.91</v>
      </c>
      <c r="H21" s="51">
        <f t="shared" si="4"/>
        <v>126150029.41000001</v>
      </c>
    </row>
    <row r="22" spans="1:8" ht="47.25">
      <c r="A22" s="65" t="s">
        <v>330</v>
      </c>
      <c r="B22" s="64" t="s">
        <v>157</v>
      </c>
      <c r="C22" s="50"/>
      <c r="D22" s="50"/>
      <c r="E22" s="50"/>
      <c r="F22" s="44">
        <f t="shared" ref="F22:H22" si="5">SUM(F23)</f>
        <v>96463618.950000003</v>
      </c>
      <c r="G22" s="44">
        <f t="shared" si="5"/>
        <v>48081787.369999997</v>
      </c>
      <c r="H22" s="44">
        <f t="shared" si="5"/>
        <v>48828651.579999998</v>
      </c>
    </row>
    <row r="23" spans="1:8" ht="47.25">
      <c r="A23" s="65" t="s">
        <v>339</v>
      </c>
      <c r="B23" s="64" t="s">
        <v>340</v>
      </c>
      <c r="C23" s="50"/>
      <c r="D23" s="50"/>
      <c r="E23" s="50"/>
      <c r="F23" s="44">
        <f t="shared" ref="F23:H23" si="6">SUM(F24)</f>
        <v>96463618.950000003</v>
      </c>
      <c r="G23" s="44">
        <f t="shared" si="6"/>
        <v>48081787.369999997</v>
      </c>
      <c r="H23" s="44">
        <f t="shared" si="6"/>
        <v>48828651.579999998</v>
      </c>
    </row>
    <row r="24" spans="1:8" ht="47.25">
      <c r="A24" s="61" t="s">
        <v>70</v>
      </c>
      <c r="B24" s="64" t="s">
        <v>341</v>
      </c>
      <c r="C24" s="63"/>
      <c r="D24" s="63"/>
      <c r="E24" s="63"/>
      <c r="F24" s="44">
        <f>SUM(F25)</f>
        <v>96463618.950000003</v>
      </c>
      <c r="G24" s="44">
        <f>SUM(G25)</f>
        <v>48081787.369999997</v>
      </c>
      <c r="H24" s="44">
        <f>SUM(H25)</f>
        <v>48828651.579999998</v>
      </c>
    </row>
    <row r="25" spans="1:8" ht="31.5">
      <c r="A25" s="71" t="s">
        <v>603</v>
      </c>
      <c r="B25" s="64" t="s">
        <v>341</v>
      </c>
      <c r="C25" s="63" t="s">
        <v>68</v>
      </c>
      <c r="D25" s="63" t="s">
        <v>81</v>
      </c>
      <c r="E25" s="63" t="s">
        <v>53</v>
      </c>
      <c r="F25" s="44">
        <v>96463618.950000003</v>
      </c>
      <c r="G25" s="44">
        <v>48081787.369999997</v>
      </c>
      <c r="H25" s="44">
        <v>48828651.579999998</v>
      </c>
    </row>
    <row r="26" spans="1:8" ht="15.75">
      <c r="A26" s="65" t="s">
        <v>342</v>
      </c>
      <c r="B26" s="64" t="s">
        <v>343</v>
      </c>
      <c r="C26" s="63"/>
      <c r="D26" s="63"/>
      <c r="E26" s="63"/>
      <c r="F26" s="44">
        <f>F27+F31+F34</f>
        <v>51818979.119999997</v>
      </c>
      <c r="G26" s="44">
        <f t="shared" ref="G26:H26" si="7">G27+G31+G34</f>
        <v>76064987.539999992</v>
      </c>
      <c r="H26" s="44">
        <f t="shared" si="7"/>
        <v>77321377.830000013</v>
      </c>
    </row>
    <row r="27" spans="1:8" ht="47.25">
      <c r="A27" s="68" t="s">
        <v>344</v>
      </c>
      <c r="B27" s="64" t="s">
        <v>345</v>
      </c>
      <c r="C27" s="63"/>
      <c r="D27" s="63"/>
      <c r="E27" s="63"/>
      <c r="F27" s="44">
        <f>SUM(F28)</f>
        <v>33055875</v>
      </c>
      <c r="G27" s="44">
        <f>SUM(G28)</f>
        <v>34708668.75</v>
      </c>
      <c r="H27" s="44">
        <f>SUM(H28)</f>
        <v>36444102.200000003</v>
      </c>
    </row>
    <row r="28" spans="1:8" ht="31.5">
      <c r="A28" s="68" t="s">
        <v>731</v>
      </c>
      <c r="B28" s="64" t="s">
        <v>346</v>
      </c>
      <c r="C28" s="63"/>
      <c r="D28" s="63"/>
      <c r="E28" s="63"/>
      <c r="F28" s="44">
        <f>SUM(F29+F30)</f>
        <v>33055875</v>
      </c>
      <c r="G28" s="44">
        <f t="shared" ref="G28:H28" si="8">SUM(G29+G30)</f>
        <v>34708668.75</v>
      </c>
      <c r="H28" s="44">
        <f t="shared" si="8"/>
        <v>36444102.200000003</v>
      </c>
    </row>
    <row r="29" spans="1:8" ht="31.5">
      <c r="A29" s="71" t="s">
        <v>603</v>
      </c>
      <c r="B29" s="64" t="s">
        <v>346</v>
      </c>
      <c r="C29" s="63" t="s">
        <v>68</v>
      </c>
      <c r="D29" s="63" t="s">
        <v>81</v>
      </c>
      <c r="E29" s="63" t="s">
        <v>53</v>
      </c>
      <c r="F29" s="44">
        <v>25855875</v>
      </c>
      <c r="G29" s="44">
        <v>27148668.75</v>
      </c>
      <c r="H29" s="44">
        <v>28506102.199999999</v>
      </c>
    </row>
    <row r="30" spans="1:8" ht="47.25">
      <c r="A30" s="78" t="s">
        <v>110</v>
      </c>
      <c r="B30" s="64" t="s">
        <v>346</v>
      </c>
      <c r="C30" s="63" t="s">
        <v>5</v>
      </c>
      <c r="D30" s="63" t="s">
        <v>81</v>
      </c>
      <c r="E30" s="63" t="s">
        <v>53</v>
      </c>
      <c r="F30" s="44">
        <v>7200000</v>
      </c>
      <c r="G30" s="44">
        <v>7560000</v>
      </c>
      <c r="H30" s="44">
        <v>7938000</v>
      </c>
    </row>
    <row r="31" spans="1:8" ht="47.25">
      <c r="A31" s="61" t="s">
        <v>619</v>
      </c>
      <c r="B31" s="64" t="s">
        <v>347</v>
      </c>
      <c r="C31" s="62"/>
      <c r="D31" s="63"/>
      <c r="E31" s="63"/>
      <c r="F31" s="44">
        <f t="shared" ref="F31:H32" si="9">SUM(F32)</f>
        <v>2200000</v>
      </c>
      <c r="G31" s="44">
        <f t="shared" si="9"/>
        <v>2200000</v>
      </c>
      <c r="H31" s="44">
        <f t="shared" si="9"/>
        <v>2200000</v>
      </c>
    </row>
    <row r="32" spans="1:8" ht="47.25">
      <c r="A32" s="65" t="s">
        <v>193</v>
      </c>
      <c r="B32" s="64" t="s">
        <v>348</v>
      </c>
      <c r="C32" s="62"/>
      <c r="D32" s="63"/>
      <c r="E32" s="63"/>
      <c r="F32" s="44">
        <f t="shared" si="9"/>
        <v>2200000</v>
      </c>
      <c r="G32" s="44">
        <f t="shared" si="9"/>
        <v>2200000</v>
      </c>
      <c r="H32" s="44">
        <f t="shared" si="9"/>
        <v>2200000</v>
      </c>
    </row>
    <row r="33" spans="1:8" ht="31.5">
      <c r="A33" s="71" t="s">
        <v>603</v>
      </c>
      <c r="B33" s="64" t="s">
        <v>348</v>
      </c>
      <c r="C33" s="63" t="s">
        <v>68</v>
      </c>
      <c r="D33" s="63" t="s">
        <v>81</v>
      </c>
      <c r="E33" s="63" t="s">
        <v>53</v>
      </c>
      <c r="F33" s="70">
        <v>2200000</v>
      </c>
      <c r="G33" s="70">
        <v>2200000</v>
      </c>
      <c r="H33" s="70">
        <v>2200000</v>
      </c>
    </row>
    <row r="34" spans="1:8" ht="63">
      <c r="A34" s="68" t="s">
        <v>349</v>
      </c>
      <c r="B34" s="64" t="s">
        <v>350</v>
      </c>
      <c r="C34" s="62"/>
      <c r="D34" s="63"/>
      <c r="E34" s="63"/>
      <c r="F34" s="44">
        <f t="shared" ref="F34:H34" si="10">SUM(F35)</f>
        <v>16563104.119999999</v>
      </c>
      <c r="G34" s="44">
        <f t="shared" si="10"/>
        <v>39156318.789999999</v>
      </c>
      <c r="H34" s="44">
        <f t="shared" si="10"/>
        <v>38677275.630000003</v>
      </c>
    </row>
    <row r="35" spans="1:8" ht="31.5">
      <c r="A35" s="61" t="s">
        <v>732</v>
      </c>
      <c r="B35" s="64" t="s">
        <v>351</v>
      </c>
      <c r="C35" s="63"/>
      <c r="D35" s="63"/>
      <c r="E35" s="63"/>
      <c r="F35" s="44">
        <f>SUM(F36)</f>
        <v>16563104.119999999</v>
      </c>
      <c r="G35" s="44">
        <f>SUM(G36)</f>
        <v>39156318.789999999</v>
      </c>
      <c r="H35" s="44">
        <f>SUM(H36)</f>
        <v>38677275.630000003</v>
      </c>
    </row>
    <row r="36" spans="1:8" ht="31.5">
      <c r="A36" s="71" t="s">
        <v>603</v>
      </c>
      <c r="B36" s="64" t="s">
        <v>351</v>
      </c>
      <c r="C36" s="63" t="s">
        <v>68</v>
      </c>
      <c r="D36" s="63" t="s">
        <v>81</v>
      </c>
      <c r="E36" s="63" t="s">
        <v>53</v>
      </c>
      <c r="F36" s="44">
        <v>16563104.119999999</v>
      </c>
      <c r="G36" s="44">
        <v>39156318.789999999</v>
      </c>
      <c r="H36" s="44">
        <v>38677275.630000003</v>
      </c>
    </row>
    <row r="37" spans="1:8" ht="63">
      <c r="A37" s="79" t="s">
        <v>693</v>
      </c>
      <c r="B37" s="77" t="s">
        <v>169</v>
      </c>
      <c r="C37" s="50"/>
      <c r="D37" s="50"/>
      <c r="E37" s="50"/>
      <c r="F37" s="51">
        <f>SUM(F39)</f>
        <v>37500</v>
      </c>
      <c r="G37" s="51">
        <f>SUM(G39)</f>
        <v>37500</v>
      </c>
      <c r="H37" s="51"/>
    </row>
    <row r="38" spans="1:8" ht="15.75">
      <c r="A38" s="65" t="s">
        <v>342</v>
      </c>
      <c r="B38" s="64" t="s">
        <v>611</v>
      </c>
      <c r="C38" s="50"/>
      <c r="D38" s="50"/>
      <c r="E38" s="50"/>
      <c r="F38" s="44">
        <f t="shared" ref="F38:G40" si="11">SUM(F39)</f>
        <v>37500</v>
      </c>
      <c r="G38" s="44">
        <f t="shared" si="11"/>
        <v>37500</v>
      </c>
      <c r="H38" s="51"/>
    </row>
    <row r="39" spans="1:8" ht="31.5">
      <c r="A39" s="65" t="s">
        <v>610</v>
      </c>
      <c r="B39" s="64" t="s">
        <v>612</v>
      </c>
      <c r="C39" s="63"/>
      <c r="D39" s="63"/>
      <c r="E39" s="63"/>
      <c r="F39" s="44">
        <f t="shared" si="11"/>
        <v>37500</v>
      </c>
      <c r="G39" s="44">
        <f t="shared" si="11"/>
        <v>37500</v>
      </c>
      <c r="H39" s="44"/>
    </row>
    <row r="40" spans="1:8" ht="47.25">
      <c r="A40" s="65" t="s">
        <v>45</v>
      </c>
      <c r="B40" s="64" t="s">
        <v>613</v>
      </c>
      <c r="C40" s="63"/>
      <c r="D40" s="63"/>
      <c r="E40" s="63"/>
      <c r="F40" s="44">
        <f>SUM(F41)</f>
        <v>37500</v>
      </c>
      <c r="G40" s="44">
        <f t="shared" si="11"/>
        <v>37500</v>
      </c>
      <c r="H40" s="44"/>
    </row>
    <row r="41" spans="1:8" ht="31.5">
      <c r="A41" s="71" t="s">
        <v>603</v>
      </c>
      <c r="B41" s="64" t="s">
        <v>613</v>
      </c>
      <c r="C41" s="63" t="s">
        <v>68</v>
      </c>
      <c r="D41" s="63" t="s">
        <v>77</v>
      </c>
      <c r="E41" s="63" t="s">
        <v>39</v>
      </c>
      <c r="F41" s="44">
        <v>37500</v>
      </c>
      <c r="G41" s="44">
        <v>37500</v>
      </c>
      <c r="H41" s="44"/>
    </row>
    <row r="42" spans="1:8" ht="63">
      <c r="A42" s="79" t="s">
        <v>733</v>
      </c>
      <c r="B42" s="77" t="s">
        <v>159</v>
      </c>
      <c r="C42" s="50"/>
      <c r="D42" s="50"/>
      <c r="E42" s="50"/>
      <c r="F42" s="51">
        <f>SUM(F43+F57+F68)</f>
        <v>1480486575.9400001</v>
      </c>
      <c r="G42" s="51">
        <f>SUM(G43+G57+G68)</f>
        <v>1356149951.48</v>
      </c>
      <c r="H42" s="51">
        <f>SUM(H43+H57+H68)</f>
        <v>1338006154.1400001</v>
      </c>
    </row>
    <row r="43" spans="1:8" ht="47.25">
      <c r="A43" s="65" t="s">
        <v>352</v>
      </c>
      <c r="B43" s="64" t="s">
        <v>160</v>
      </c>
      <c r="C43" s="50"/>
      <c r="D43" s="50"/>
      <c r="E43" s="50"/>
      <c r="F43" s="44">
        <f>F44+F48</f>
        <v>68582863.930000007</v>
      </c>
      <c r="G43" s="44">
        <f t="shared" ref="G43:H43" si="12">G44+G48</f>
        <v>70326648.290000007</v>
      </c>
      <c r="H43" s="44">
        <f t="shared" si="12"/>
        <v>70665650.75</v>
      </c>
    </row>
    <row r="44" spans="1:8" ht="15.75">
      <c r="A44" s="65" t="s">
        <v>353</v>
      </c>
      <c r="B44" s="64" t="s">
        <v>354</v>
      </c>
      <c r="C44" s="50"/>
      <c r="D44" s="50"/>
      <c r="E44" s="50"/>
      <c r="F44" s="44">
        <f>SUM(F45)</f>
        <v>1019810</v>
      </c>
      <c r="G44" s="44">
        <f t="shared" ref="G44:H44" si="13">SUM(G45)</f>
        <v>1485150</v>
      </c>
      <c r="H44" s="44">
        <f t="shared" si="13"/>
        <v>1684410</v>
      </c>
    </row>
    <row r="45" spans="1:8" ht="47.25">
      <c r="A45" s="76" t="s">
        <v>364</v>
      </c>
      <c r="B45" s="64" t="s">
        <v>365</v>
      </c>
      <c r="C45" s="50"/>
      <c r="D45" s="50"/>
      <c r="E45" s="50"/>
      <c r="F45" s="44">
        <f t="shared" ref="F45:H45" si="14">SUM(F46)</f>
        <v>1019810</v>
      </c>
      <c r="G45" s="44">
        <f t="shared" si="14"/>
        <v>1485150</v>
      </c>
      <c r="H45" s="44">
        <f t="shared" si="14"/>
        <v>1684410</v>
      </c>
    </row>
    <row r="46" spans="1:8" ht="47.25">
      <c r="A46" s="65" t="s">
        <v>138</v>
      </c>
      <c r="B46" s="64" t="s">
        <v>366</v>
      </c>
      <c r="C46" s="63"/>
      <c r="D46" s="63"/>
      <c r="E46" s="63"/>
      <c r="F46" s="44">
        <f>SUM(F47)</f>
        <v>1019810</v>
      </c>
      <c r="G46" s="44">
        <f>SUM(G47)</f>
        <v>1485150</v>
      </c>
      <c r="H46" s="44">
        <f>SUM(H47)</f>
        <v>1684410</v>
      </c>
    </row>
    <row r="47" spans="1:8" ht="52.5" customHeight="1">
      <c r="A47" s="78" t="s">
        <v>110</v>
      </c>
      <c r="B47" s="64" t="s">
        <v>366</v>
      </c>
      <c r="C47" s="63" t="s">
        <v>5</v>
      </c>
      <c r="D47" s="63" t="s">
        <v>84</v>
      </c>
      <c r="E47" s="63" t="s">
        <v>78</v>
      </c>
      <c r="F47" s="44">
        <v>1019810</v>
      </c>
      <c r="G47" s="44">
        <v>1485150</v>
      </c>
      <c r="H47" s="44">
        <v>1684410</v>
      </c>
    </row>
    <row r="48" spans="1:8" ht="31.5">
      <c r="A48" s="71" t="s">
        <v>355</v>
      </c>
      <c r="B48" s="62" t="s">
        <v>356</v>
      </c>
      <c r="C48" s="63"/>
      <c r="D48" s="63"/>
      <c r="E48" s="63"/>
      <c r="F48" s="44">
        <f>SUM(F52+F49+F54)</f>
        <v>67563053.930000007</v>
      </c>
      <c r="G48" s="44">
        <f>SUM(G52+G49+G54)</f>
        <v>68841498.290000007</v>
      </c>
      <c r="H48" s="44">
        <f>SUM(H52+H49+H54)</f>
        <v>68981240.75</v>
      </c>
    </row>
    <row r="49" spans="1:8" ht="126">
      <c r="A49" s="76" t="s">
        <v>367</v>
      </c>
      <c r="B49" s="64" t="s">
        <v>368</v>
      </c>
      <c r="C49" s="63"/>
      <c r="D49" s="63"/>
      <c r="E49" s="63"/>
      <c r="F49" s="44">
        <f t="shared" ref="F49:H50" si="15">SUM(F50:F50)</f>
        <v>1724559.74</v>
      </c>
      <c r="G49" s="44">
        <f t="shared" si="15"/>
        <v>2093997.62</v>
      </c>
      <c r="H49" s="44">
        <f t="shared" si="15"/>
        <v>2092724.52</v>
      </c>
    </row>
    <row r="50" spans="1:8" ht="94.5">
      <c r="A50" s="65" t="s">
        <v>235</v>
      </c>
      <c r="B50" s="64" t="s">
        <v>357</v>
      </c>
      <c r="C50" s="63"/>
      <c r="D50" s="63"/>
      <c r="E50" s="63"/>
      <c r="F50" s="44">
        <f t="shared" si="15"/>
        <v>1724559.74</v>
      </c>
      <c r="G50" s="44">
        <f t="shared" si="15"/>
        <v>2093997.62</v>
      </c>
      <c r="H50" s="44">
        <f t="shared" si="15"/>
        <v>2092724.52</v>
      </c>
    </row>
    <row r="51" spans="1:8" ht="47.25">
      <c r="A51" s="78" t="s">
        <v>110</v>
      </c>
      <c r="B51" s="64" t="s">
        <v>357</v>
      </c>
      <c r="C51" s="63" t="s">
        <v>5</v>
      </c>
      <c r="D51" s="63" t="s">
        <v>84</v>
      </c>
      <c r="E51" s="63" t="s">
        <v>78</v>
      </c>
      <c r="F51" s="67">
        <v>1724559.74</v>
      </c>
      <c r="G51" s="67">
        <v>2093997.62</v>
      </c>
      <c r="H51" s="67">
        <v>2092724.52</v>
      </c>
    </row>
    <row r="52" spans="1:8" ht="78.75">
      <c r="A52" s="61" t="s">
        <v>237</v>
      </c>
      <c r="B52" s="62" t="s">
        <v>358</v>
      </c>
      <c r="C52" s="63"/>
      <c r="D52" s="63"/>
      <c r="E52" s="63"/>
      <c r="F52" s="44">
        <f t="shared" ref="F52:H54" si="16">SUM(F53)</f>
        <v>3300394.19</v>
      </c>
      <c r="G52" s="44">
        <f t="shared" si="16"/>
        <v>4115900.67</v>
      </c>
      <c r="H52" s="44">
        <f t="shared" si="16"/>
        <v>4166916.23</v>
      </c>
    </row>
    <row r="53" spans="1:8" ht="47.25">
      <c r="A53" s="78" t="s">
        <v>110</v>
      </c>
      <c r="B53" s="62" t="s">
        <v>358</v>
      </c>
      <c r="C53" s="63" t="s">
        <v>5</v>
      </c>
      <c r="D53" s="63" t="s">
        <v>84</v>
      </c>
      <c r="E53" s="63" t="s">
        <v>78</v>
      </c>
      <c r="F53" s="67">
        <v>3300394.19</v>
      </c>
      <c r="G53" s="67">
        <v>4115900.67</v>
      </c>
      <c r="H53" s="67">
        <v>4166916.23</v>
      </c>
    </row>
    <row r="54" spans="1:8" ht="141.75">
      <c r="A54" s="78" t="s">
        <v>369</v>
      </c>
      <c r="B54" s="62" t="s">
        <v>370</v>
      </c>
      <c r="C54" s="63"/>
      <c r="D54" s="63"/>
      <c r="E54" s="63"/>
      <c r="F54" s="44">
        <f t="shared" si="16"/>
        <v>62538100</v>
      </c>
      <c r="G54" s="44">
        <f t="shared" si="16"/>
        <v>62631600</v>
      </c>
      <c r="H54" s="44">
        <f t="shared" si="16"/>
        <v>62721600</v>
      </c>
    </row>
    <row r="55" spans="1:8" ht="63">
      <c r="A55" s="74" t="s">
        <v>236</v>
      </c>
      <c r="B55" s="62" t="s">
        <v>359</v>
      </c>
      <c r="C55" s="63"/>
      <c r="D55" s="63"/>
      <c r="E55" s="63"/>
      <c r="F55" s="44">
        <f t="shared" ref="F55:H55" si="17">SUM(F56:F56)</f>
        <v>62538100</v>
      </c>
      <c r="G55" s="44">
        <f t="shared" si="17"/>
        <v>62631600</v>
      </c>
      <c r="H55" s="44">
        <f t="shared" si="17"/>
        <v>62721600</v>
      </c>
    </row>
    <row r="56" spans="1:8" ht="47.25">
      <c r="A56" s="78" t="s">
        <v>110</v>
      </c>
      <c r="B56" s="62" t="s">
        <v>359</v>
      </c>
      <c r="C56" s="63" t="s">
        <v>5</v>
      </c>
      <c r="D56" s="63" t="s">
        <v>84</v>
      </c>
      <c r="E56" s="63" t="s">
        <v>78</v>
      </c>
      <c r="F56" s="67">
        <v>62538100</v>
      </c>
      <c r="G56" s="67">
        <v>62631600</v>
      </c>
      <c r="H56" s="67">
        <v>62721600</v>
      </c>
    </row>
    <row r="57" spans="1:8" ht="47.25">
      <c r="A57" s="65" t="s">
        <v>330</v>
      </c>
      <c r="B57" s="64" t="s">
        <v>161</v>
      </c>
      <c r="C57" s="63"/>
      <c r="D57" s="63"/>
      <c r="E57" s="63"/>
      <c r="F57" s="44">
        <f>SUM(F58+F61)</f>
        <v>144505333.63</v>
      </c>
      <c r="G57" s="44">
        <f t="shared" ref="G57:H57" si="18">SUM(G58+G61)</f>
        <v>25060200</v>
      </c>
      <c r="H57" s="44">
        <f t="shared" si="18"/>
        <v>6210200</v>
      </c>
    </row>
    <row r="58" spans="1:8" ht="47.25">
      <c r="A58" s="72" t="s">
        <v>652</v>
      </c>
      <c r="B58" s="64" t="s">
        <v>278</v>
      </c>
      <c r="C58" s="63"/>
      <c r="D58" s="63"/>
      <c r="E58" s="63"/>
      <c r="F58" s="44"/>
      <c r="G58" s="44">
        <f t="shared" ref="G58:H59" si="19">SUM(G59)</f>
        <v>1050000</v>
      </c>
      <c r="H58" s="44">
        <f t="shared" si="19"/>
        <v>1050000</v>
      </c>
    </row>
    <row r="59" spans="1:8" ht="110.25">
      <c r="A59" s="61" t="s">
        <v>277</v>
      </c>
      <c r="B59" s="64" t="s">
        <v>653</v>
      </c>
      <c r="C59" s="63"/>
      <c r="D59" s="63"/>
      <c r="E59" s="63"/>
      <c r="F59" s="44"/>
      <c r="G59" s="44">
        <f t="shared" si="19"/>
        <v>1050000</v>
      </c>
      <c r="H59" s="44">
        <f t="shared" si="19"/>
        <v>1050000</v>
      </c>
    </row>
    <row r="60" spans="1:8" ht="47.25">
      <c r="A60" s="78" t="s">
        <v>110</v>
      </c>
      <c r="B60" s="64" t="s">
        <v>653</v>
      </c>
      <c r="C60" s="63" t="s">
        <v>5</v>
      </c>
      <c r="D60" s="63" t="s">
        <v>84</v>
      </c>
      <c r="E60" s="63" t="s">
        <v>77</v>
      </c>
      <c r="F60" s="67"/>
      <c r="G60" s="67">
        <v>1050000</v>
      </c>
      <c r="H60" s="67">
        <v>1050000</v>
      </c>
    </row>
    <row r="61" spans="1:8" ht="47.25">
      <c r="A61" s="76" t="s">
        <v>371</v>
      </c>
      <c r="B61" s="64" t="s">
        <v>654</v>
      </c>
      <c r="C61" s="63"/>
      <c r="D61" s="63"/>
      <c r="E61" s="63"/>
      <c r="F61" s="67">
        <f>SUM(F62+F64+F66)</f>
        <v>144505333.63</v>
      </c>
      <c r="G61" s="67">
        <f>SUM(G62+G64+G66)</f>
        <v>24010200</v>
      </c>
      <c r="H61" s="67">
        <f t="shared" ref="H61" si="20">SUM(H62+H64)</f>
        <v>5160200</v>
      </c>
    </row>
    <row r="62" spans="1:8" ht="126">
      <c r="A62" s="74" t="s">
        <v>286</v>
      </c>
      <c r="B62" s="64" t="s">
        <v>655</v>
      </c>
      <c r="C62" s="63"/>
      <c r="D62" s="63"/>
      <c r="E62" s="63"/>
      <c r="F62" s="44">
        <f>SUM(F63)</f>
        <v>69427893.629999995</v>
      </c>
      <c r="G62" s="67"/>
      <c r="H62" s="67"/>
    </row>
    <row r="63" spans="1:8" ht="47.25">
      <c r="A63" s="78" t="s">
        <v>110</v>
      </c>
      <c r="B63" s="64" t="s">
        <v>655</v>
      </c>
      <c r="C63" s="63" t="s">
        <v>5</v>
      </c>
      <c r="D63" s="63" t="s">
        <v>84</v>
      </c>
      <c r="E63" s="63" t="s">
        <v>53</v>
      </c>
      <c r="F63" s="44">
        <v>69427893.629999995</v>
      </c>
      <c r="G63" s="67"/>
      <c r="H63" s="67"/>
    </row>
    <row r="64" spans="1:8" ht="31.5">
      <c r="A64" s="76" t="s">
        <v>137</v>
      </c>
      <c r="B64" s="64" t="s">
        <v>656</v>
      </c>
      <c r="C64" s="63"/>
      <c r="D64" s="63"/>
      <c r="E64" s="63"/>
      <c r="F64" s="44">
        <f t="shared" ref="F64:H64" si="21">SUM(F65)</f>
        <v>5160200</v>
      </c>
      <c r="G64" s="44">
        <f t="shared" si="21"/>
        <v>5160200</v>
      </c>
      <c r="H64" s="44">
        <f t="shared" si="21"/>
        <v>5160200</v>
      </c>
    </row>
    <row r="65" spans="1:8" ht="47.25">
      <c r="A65" s="78" t="s">
        <v>110</v>
      </c>
      <c r="B65" s="64" t="s">
        <v>656</v>
      </c>
      <c r="C65" s="63" t="s">
        <v>5</v>
      </c>
      <c r="D65" s="63" t="s">
        <v>84</v>
      </c>
      <c r="E65" s="63" t="s">
        <v>53</v>
      </c>
      <c r="F65" s="67">
        <v>5160200</v>
      </c>
      <c r="G65" s="67">
        <v>5160200</v>
      </c>
      <c r="H65" s="67">
        <v>5160200</v>
      </c>
    </row>
    <row r="66" spans="1:8" ht="141.75">
      <c r="A66" s="138" t="s">
        <v>737</v>
      </c>
      <c r="B66" s="100" t="s">
        <v>738</v>
      </c>
      <c r="C66" s="63"/>
      <c r="D66" s="63"/>
      <c r="E66" s="63"/>
      <c r="F66" s="44">
        <f t="shared" ref="F66:G66" si="22">SUM(F67)</f>
        <v>69917240</v>
      </c>
      <c r="G66" s="44">
        <f t="shared" si="22"/>
        <v>18850000</v>
      </c>
      <c r="H66" s="67"/>
    </row>
    <row r="67" spans="1:8" ht="47.25">
      <c r="A67" s="103" t="s">
        <v>110</v>
      </c>
      <c r="B67" s="100" t="s">
        <v>738</v>
      </c>
      <c r="C67" s="63" t="s">
        <v>5</v>
      </c>
      <c r="D67" s="63" t="s">
        <v>84</v>
      </c>
      <c r="E67" s="63" t="s">
        <v>53</v>
      </c>
      <c r="F67" s="137">
        <v>69917240</v>
      </c>
      <c r="G67" s="137">
        <v>18850000</v>
      </c>
      <c r="H67" s="67"/>
    </row>
    <row r="68" spans="1:8" ht="15.75">
      <c r="A68" s="65" t="s">
        <v>342</v>
      </c>
      <c r="B68" s="64" t="s">
        <v>162</v>
      </c>
      <c r="C68" s="50"/>
      <c r="D68" s="50"/>
      <c r="E68" s="50"/>
      <c r="F68" s="44">
        <f>F69+F80+F105+F108+F121+F134</f>
        <v>1267398378.3800001</v>
      </c>
      <c r="G68" s="44">
        <f>G69+G80+G105+G108+G121+G134</f>
        <v>1260763103.1900001</v>
      </c>
      <c r="H68" s="44">
        <f>H69+H80+H105+H108+H121+H134</f>
        <v>1261130303.3900001</v>
      </c>
    </row>
    <row r="69" spans="1:8" ht="31.5">
      <c r="A69" s="71" t="s">
        <v>620</v>
      </c>
      <c r="B69" s="64" t="s">
        <v>360</v>
      </c>
      <c r="C69" s="63"/>
      <c r="D69" s="63"/>
      <c r="E69" s="63"/>
      <c r="F69" s="44">
        <f>SUM(F72+F70+F78+F74+F76)</f>
        <v>307660328.34000003</v>
      </c>
      <c r="G69" s="44">
        <f t="shared" ref="G69:H69" si="23">SUM(G72+G70+G78+G74+G76)</f>
        <v>303515128.34000003</v>
      </c>
      <c r="H69" s="44">
        <f t="shared" si="23"/>
        <v>303659328.34000003</v>
      </c>
    </row>
    <row r="70" spans="1:8" ht="78.75">
      <c r="A70" s="65" t="s">
        <v>129</v>
      </c>
      <c r="B70" s="64" t="s">
        <v>362</v>
      </c>
      <c r="C70" s="63"/>
      <c r="D70" s="63"/>
      <c r="E70" s="63"/>
      <c r="F70" s="44">
        <f>SUM(F71)</f>
        <v>158181538.72999999</v>
      </c>
      <c r="G70" s="44">
        <f>SUM(G71)</f>
        <v>158320138.72999999</v>
      </c>
      <c r="H70" s="44">
        <f>SUM(H71)</f>
        <v>158464338.72999999</v>
      </c>
    </row>
    <row r="71" spans="1:8" ht="47.25">
      <c r="A71" s="78" t="s">
        <v>110</v>
      </c>
      <c r="B71" s="64" t="s">
        <v>362</v>
      </c>
      <c r="C71" s="63" t="s">
        <v>5</v>
      </c>
      <c r="D71" s="63" t="s">
        <v>84</v>
      </c>
      <c r="E71" s="63" t="s">
        <v>77</v>
      </c>
      <c r="F71" s="67">
        <v>158181538.72999999</v>
      </c>
      <c r="G71" s="67">
        <v>158320138.72999999</v>
      </c>
      <c r="H71" s="67">
        <v>158464338.72999999</v>
      </c>
    </row>
    <row r="72" spans="1:8" ht="126">
      <c r="A72" s="112" t="s">
        <v>241</v>
      </c>
      <c r="B72" s="64" t="s">
        <v>361</v>
      </c>
      <c r="C72" s="63"/>
      <c r="D72" s="63"/>
      <c r="E72" s="63"/>
      <c r="F72" s="44">
        <f t="shared" ref="F72:H72" si="24">SUM(F73)</f>
        <v>6559149.6100000003</v>
      </c>
      <c r="G72" s="44">
        <f t="shared" si="24"/>
        <v>6906149.6100000003</v>
      </c>
      <c r="H72" s="44">
        <f t="shared" si="24"/>
        <v>6906149.6100000003</v>
      </c>
    </row>
    <row r="73" spans="1:8" ht="31.5">
      <c r="A73" s="78" t="s">
        <v>24</v>
      </c>
      <c r="B73" s="64" t="s">
        <v>361</v>
      </c>
      <c r="C73" s="63" t="s">
        <v>25</v>
      </c>
      <c r="D73" s="63" t="s">
        <v>54</v>
      </c>
      <c r="E73" s="63" t="s">
        <v>81</v>
      </c>
      <c r="F73" s="137">
        <v>6559149.6100000003</v>
      </c>
      <c r="G73" s="67">
        <v>6906149.6100000003</v>
      </c>
      <c r="H73" s="67">
        <v>6906149.6100000003</v>
      </c>
    </row>
    <row r="74" spans="1:8" ht="31.5">
      <c r="A74" s="65" t="s">
        <v>130</v>
      </c>
      <c r="B74" s="62" t="s">
        <v>363</v>
      </c>
      <c r="C74" s="63"/>
      <c r="D74" s="63"/>
      <c r="E74" s="63"/>
      <c r="F74" s="44">
        <f>SUM(F75)</f>
        <v>171800</v>
      </c>
      <c r="G74" s="44">
        <f>SUM(G75)</f>
        <v>171800</v>
      </c>
      <c r="H74" s="44">
        <f>SUM(H75)</f>
        <v>171800</v>
      </c>
    </row>
    <row r="75" spans="1:8" ht="47.25">
      <c r="A75" s="78" t="s">
        <v>110</v>
      </c>
      <c r="B75" s="62" t="s">
        <v>363</v>
      </c>
      <c r="C75" s="63" t="s">
        <v>5</v>
      </c>
      <c r="D75" s="63" t="s">
        <v>54</v>
      </c>
      <c r="E75" s="63" t="s">
        <v>81</v>
      </c>
      <c r="F75" s="44">
        <v>171800</v>
      </c>
      <c r="G75" s="44">
        <v>171800</v>
      </c>
      <c r="H75" s="44">
        <v>171800</v>
      </c>
    </row>
    <row r="76" spans="1:8" ht="141.75">
      <c r="A76" s="73" t="s">
        <v>131</v>
      </c>
      <c r="B76" s="64" t="s">
        <v>372</v>
      </c>
      <c r="C76" s="63"/>
      <c r="D76" s="63"/>
      <c r="E76" s="63"/>
      <c r="F76" s="44">
        <f>SUM(F77)</f>
        <v>2150040</v>
      </c>
      <c r="G76" s="44">
        <f>SUM(G77)</f>
        <v>2150040</v>
      </c>
      <c r="H76" s="44">
        <f>SUM(H77)</f>
        <v>2150040</v>
      </c>
    </row>
    <row r="77" spans="1:8" ht="47.25">
      <c r="A77" s="78" t="s">
        <v>110</v>
      </c>
      <c r="B77" s="64" t="s">
        <v>372</v>
      </c>
      <c r="C77" s="63" t="s">
        <v>5</v>
      </c>
      <c r="D77" s="63" t="s">
        <v>54</v>
      </c>
      <c r="E77" s="63" t="s">
        <v>81</v>
      </c>
      <c r="F77" s="67">
        <v>2150040</v>
      </c>
      <c r="G77" s="67">
        <v>2150040</v>
      </c>
      <c r="H77" s="67">
        <v>2150040</v>
      </c>
    </row>
    <row r="78" spans="1:8" ht="63">
      <c r="A78" s="61" t="s">
        <v>642</v>
      </c>
      <c r="B78" s="64" t="s">
        <v>657</v>
      </c>
      <c r="C78" s="63"/>
      <c r="D78" s="63"/>
      <c r="E78" s="63"/>
      <c r="F78" s="44">
        <f>SUM(F79)</f>
        <v>140597800</v>
      </c>
      <c r="G78" s="44">
        <f>SUM(G79)</f>
        <v>135967000</v>
      </c>
      <c r="H78" s="44">
        <f>SUM(H79)</f>
        <v>135967000</v>
      </c>
    </row>
    <row r="79" spans="1:8" ht="47.25">
      <c r="A79" s="78" t="s">
        <v>110</v>
      </c>
      <c r="B79" s="64" t="s">
        <v>657</v>
      </c>
      <c r="C79" s="63" t="s">
        <v>5</v>
      </c>
      <c r="D79" s="63" t="s">
        <v>84</v>
      </c>
      <c r="E79" s="63" t="s">
        <v>77</v>
      </c>
      <c r="F79" s="44">
        <v>140597800</v>
      </c>
      <c r="G79" s="44">
        <v>135967000</v>
      </c>
      <c r="H79" s="44">
        <v>135967000</v>
      </c>
    </row>
    <row r="80" spans="1:8" ht="31.5">
      <c r="A80" s="71" t="s">
        <v>373</v>
      </c>
      <c r="B80" s="64" t="s">
        <v>374</v>
      </c>
      <c r="C80" s="63"/>
      <c r="D80" s="63"/>
      <c r="E80" s="63"/>
      <c r="F80" s="44">
        <f>SUM(F81+F83+F85+F99+F101+F103+F87+F89+F91+F93+F95+F97)</f>
        <v>852607849.05000007</v>
      </c>
      <c r="G80" s="44">
        <f t="shared" ref="G80:H80" si="25">SUM(G81+G83+G85+G99+G101+G103+G87+G89+G91+G93+G95+G97)</f>
        <v>850139473.86000001</v>
      </c>
      <c r="H80" s="44">
        <f t="shared" si="25"/>
        <v>850362474.05999994</v>
      </c>
    </row>
    <row r="81" spans="1:8" ht="141.75">
      <c r="A81" s="73" t="s">
        <v>7</v>
      </c>
      <c r="B81" s="64" t="s">
        <v>378</v>
      </c>
      <c r="C81" s="64"/>
      <c r="D81" s="64"/>
      <c r="E81" s="64"/>
      <c r="F81" s="70">
        <f>SUM(F82)</f>
        <v>24381353.82</v>
      </c>
      <c r="G81" s="70">
        <f>SUM(G82)</f>
        <v>24458553.82</v>
      </c>
      <c r="H81" s="70">
        <f>SUM(H82)</f>
        <v>24538753.82</v>
      </c>
    </row>
    <row r="82" spans="1:8" ht="47.25">
      <c r="A82" s="78" t="s">
        <v>110</v>
      </c>
      <c r="B82" s="64" t="s">
        <v>378</v>
      </c>
      <c r="C82" s="64" t="s">
        <v>5</v>
      </c>
      <c r="D82" s="64" t="s">
        <v>84</v>
      </c>
      <c r="E82" s="64" t="s">
        <v>78</v>
      </c>
      <c r="F82" s="67">
        <v>24381353.82</v>
      </c>
      <c r="G82" s="67">
        <v>24458553.82</v>
      </c>
      <c r="H82" s="67">
        <v>24538753.82</v>
      </c>
    </row>
    <row r="83" spans="1:8" ht="126">
      <c r="A83" s="73" t="s">
        <v>133</v>
      </c>
      <c r="B83" s="64" t="s">
        <v>379</v>
      </c>
      <c r="C83" s="63"/>
      <c r="D83" s="63"/>
      <c r="E83" s="63"/>
      <c r="F83" s="70">
        <f>SUM(F84)</f>
        <v>509516551.55000001</v>
      </c>
      <c r="G83" s="70">
        <f>SUM(G84)</f>
        <v>510092751.55000001</v>
      </c>
      <c r="H83" s="70">
        <f>SUM(H84)</f>
        <v>510692151.55000001</v>
      </c>
    </row>
    <row r="84" spans="1:8" ht="47.25">
      <c r="A84" s="78" t="s">
        <v>110</v>
      </c>
      <c r="B84" s="64" t="s">
        <v>379</v>
      </c>
      <c r="C84" s="63" t="s">
        <v>5</v>
      </c>
      <c r="D84" s="63" t="s">
        <v>84</v>
      </c>
      <c r="E84" s="63" t="s">
        <v>78</v>
      </c>
      <c r="F84" s="67">
        <v>509516551.55000001</v>
      </c>
      <c r="G84" s="67">
        <v>510092751.55000001</v>
      </c>
      <c r="H84" s="67">
        <v>510692151.55000001</v>
      </c>
    </row>
    <row r="85" spans="1:8" ht="220.5">
      <c r="A85" s="61" t="s">
        <v>194</v>
      </c>
      <c r="B85" s="64" t="s">
        <v>380</v>
      </c>
      <c r="C85" s="63"/>
      <c r="D85" s="63"/>
      <c r="E85" s="63"/>
      <c r="F85" s="44">
        <f>SUM(F86)</f>
        <v>6763737.6299999999</v>
      </c>
      <c r="G85" s="44">
        <f>SUM(G86)</f>
        <v>7033437.6299999999</v>
      </c>
      <c r="H85" s="44">
        <f>SUM(H86)</f>
        <v>7313927.6299999999</v>
      </c>
    </row>
    <row r="86" spans="1:8" ht="57" customHeight="1">
      <c r="A86" s="78" t="s">
        <v>110</v>
      </c>
      <c r="B86" s="64" t="s">
        <v>380</v>
      </c>
      <c r="C86" s="63" t="s">
        <v>5</v>
      </c>
      <c r="D86" s="63" t="s">
        <v>84</v>
      </c>
      <c r="E86" s="63" t="s">
        <v>78</v>
      </c>
      <c r="F86" s="67">
        <v>6763737.6299999999</v>
      </c>
      <c r="G86" s="67">
        <v>7033437.6299999999</v>
      </c>
      <c r="H86" s="67">
        <v>7313927.6299999999</v>
      </c>
    </row>
    <row r="87" spans="1:8" ht="15.75">
      <c r="A87" s="76" t="s">
        <v>119</v>
      </c>
      <c r="B87" s="64" t="s">
        <v>375</v>
      </c>
      <c r="C87" s="64"/>
      <c r="D87" s="64"/>
      <c r="E87" s="63"/>
      <c r="F87" s="70">
        <f>SUM(F88)</f>
        <v>1856093.97</v>
      </c>
      <c r="G87" s="70"/>
      <c r="H87" s="70"/>
    </row>
    <row r="88" spans="1:8" ht="15.75">
      <c r="A88" s="76" t="s">
        <v>67</v>
      </c>
      <c r="B88" s="64" t="s">
        <v>375</v>
      </c>
      <c r="C88" s="64" t="s">
        <v>97</v>
      </c>
      <c r="D88" s="63" t="s">
        <v>84</v>
      </c>
      <c r="E88" s="63" t="s">
        <v>78</v>
      </c>
      <c r="F88" s="44">
        <v>1856093.97</v>
      </c>
      <c r="G88" s="70"/>
      <c r="H88" s="70"/>
    </row>
    <row r="89" spans="1:8" ht="31.5">
      <c r="A89" s="61" t="s">
        <v>124</v>
      </c>
      <c r="B89" s="64" t="s">
        <v>376</v>
      </c>
      <c r="C89" s="63"/>
      <c r="D89" s="63"/>
      <c r="E89" s="63"/>
      <c r="F89" s="70">
        <f>SUM(F90)</f>
        <v>274500</v>
      </c>
      <c r="G89" s="70">
        <f>SUM(G90)</f>
        <v>274500</v>
      </c>
      <c r="H89" s="70">
        <f>SUM(H90)</f>
        <v>274500</v>
      </c>
    </row>
    <row r="90" spans="1:8" ht="31.5">
      <c r="A90" s="71" t="s">
        <v>603</v>
      </c>
      <c r="B90" s="64" t="s">
        <v>376</v>
      </c>
      <c r="C90" s="63" t="s">
        <v>68</v>
      </c>
      <c r="D90" s="63" t="s">
        <v>84</v>
      </c>
      <c r="E90" s="63" t="s">
        <v>78</v>
      </c>
      <c r="F90" s="44">
        <v>274500</v>
      </c>
      <c r="G90" s="44">
        <v>274500</v>
      </c>
      <c r="H90" s="44">
        <v>274500</v>
      </c>
    </row>
    <row r="91" spans="1:8" ht="31.5">
      <c r="A91" s="61" t="s">
        <v>117</v>
      </c>
      <c r="B91" s="64" t="s">
        <v>377</v>
      </c>
      <c r="C91" s="63"/>
      <c r="D91" s="63"/>
      <c r="E91" s="63"/>
      <c r="F91" s="44">
        <f>SUM(F92)</f>
        <v>214000</v>
      </c>
      <c r="G91" s="44">
        <f>SUM(G92)</f>
        <v>214000</v>
      </c>
      <c r="H91" s="44">
        <f>SUM(H92)</f>
        <v>214000</v>
      </c>
    </row>
    <row r="92" spans="1:8" ht="31.5">
      <c r="A92" s="71" t="s">
        <v>603</v>
      </c>
      <c r="B92" s="64" t="s">
        <v>377</v>
      </c>
      <c r="C92" s="63" t="s">
        <v>68</v>
      </c>
      <c r="D92" s="63" t="s">
        <v>84</v>
      </c>
      <c r="E92" s="63" t="s">
        <v>78</v>
      </c>
      <c r="F92" s="44">
        <v>214000</v>
      </c>
      <c r="G92" s="44">
        <v>214000</v>
      </c>
      <c r="H92" s="44">
        <v>214000</v>
      </c>
    </row>
    <row r="93" spans="1:8" ht="78.75">
      <c r="A93" s="65" t="s">
        <v>134</v>
      </c>
      <c r="B93" s="64" t="s">
        <v>381</v>
      </c>
      <c r="C93" s="63"/>
      <c r="D93" s="63"/>
      <c r="E93" s="63"/>
      <c r="F93" s="70">
        <f>SUM(F94)</f>
        <v>34335409.079999998</v>
      </c>
      <c r="G93" s="70">
        <f>SUM(G94)</f>
        <v>33091827.859999999</v>
      </c>
      <c r="H93" s="70">
        <f>SUM(H94)</f>
        <v>31352638.059999999</v>
      </c>
    </row>
    <row r="94" spans="1:8" ht="47.25">
      <c r="A94" s="78" t="s">
        <v>110</v>
      </c>
      <c r="B94" s="64" t="s">
        <v>381</v>
      </c>
      <c r="C94" s="63" t="s">
        <v>5</v>
      </c>
      <c r="D94" s="63" t="s">
        <v>84</v>
      </c>
      <c r="E94" s="63" t="s">
        <v>78</v>
      </c>
      <c r="F94" s="44">
        <v>34335409.079999998</v>
      </c>
      <c r="G94" s="44">
        <v>33091827.859999999</v>
      </c>
      <c r="H94" s="44">
        <v>31352638.059999999</v>
      </c>
    </row>
    <row r="95" spans="1:8" ht="78.75">
      <c r="A95" s="65" t="s">
        <v>135</v>
      </c>
      <c r="B95" s="64" t="s">
        <v>382</v>
      </c>
      <c r="C95" s="63"/>
      <c r="D95" s="63"/>
      <c r="E95" s="63"/>
      <c r="F95" s="44">
        <f>SUM(F96)</f>
        <v>17081603</v>
      </c>
      <c r="G95" s="44">
        <f>SUM(G96)</f>
        <v>17081603</v>
      </c>
      <c r="H95" s="44">
        <f>SUM(H96)</f>
        <v>17081603</v>
      </c>
    </row>
    <row r="96" spans="1:8" ht="47.25">
      <c r="A96" s="78" t="s">
        <v>110</v>
      </c>
      <c r="B96" s="64" t="s">
        <v>382</v>
      </c>
      <c r="C96" s="63" t="s">
        <v>5</v>
      </c>
      <c r="D96" s="63" t="s">
        <v>84</v>
      </c>
      <c r="E96" s="63" t="s">
        <v>78</v>
      </c>
      <c r="F96" s="44">
        <v>17081603</v>
      </c>
      <c r="G96" s="44">
        <v>17081603</v>
      </c>
      <c r="H96" s="44">
        <v>17081603</v>
      </c>
    </row>
    <row r="97" spans="1:8" ht="78.75">
      <c r="A97" s="65" t="s">
        <v>136</v>
      </c>
      <c r="B97" s="64" t="s">
        <v>383</v>
      </c>
      <c r="C97" s="63"/>
      <c r="D97" s="63"/>
      <c r="E97" s="63"/>
      <c r="F97" s="70"/>
      <c r="G97" s="70"/>
      <c r="H97" s="70">
        <f>SUM(H98)</f>
        <v>1002100</v>
      </c>
    </row>
    <row r="98" spans="1:8" ht="47.25">
      <c r="A98" s="78" t="s">
        <v>110</v>
      </c>
      <c r="B98" s="64" t="s">
        <v>383</v>
      </c>
      <c r="C98" s="63" t="s">
        <v>5</v>
      </c>
      <c r="D98" s="63" t="s">
        <v>84</v>
      </c>
      <c r="E98" s="63" t="s">
        <v>78</v>
      </c>
      <c r="F98" s="44"/>
      <c r="G98" s="44"/>
      <c r="H98" s="44">
        <v>1002100</v>
      </c>
    </row>
    <row r="99" spans="1:8" ht="63">
      <c r="A99" s="61" t="s">
        <v>643</v>
      </c>
      <c r="B99" s="64" t="s">
        <v>658</v>
      </c>
      <c r="C99" s="63"/>
      <c r="D99" s="63"/>
      <c r="E99" s="63"/>
      <c r="F99" s="70">
        <f>SUM(F100)</f>
        <v>203387900</v>
      </c>
      <c r="G99" s="70">
        <f>SUM(G100)</f>
        <v>203044700</v>
      </c>
      <c r="H99" s="70">
        <f>SUM(H100)</f>
        <v>203044700</v>
      </c>
    </row>
    <row r="100" spans="1:8" ht="47.25">
      <c r="A100" s="78" t="s">
        <v>110</v>
      </c>
      <c r="B100" s="64" t="s">
        <v>658</v>
      </c>
      <c r="C100" s="63" t="s">
        <v>5</v>
      </c>
      <c r="D100" s="63" t="s">
        <v>84</v>
      </c>
      <c r="E100" s="63" t="s">
        <v>78</v>
      </c>
      <c r="F100" s="104">
        <v>203387900</v>
      </c>
      <c r="G100" s="104">
        <v>203044700</v>
      </c>
      <c r="H100" s="104">
        <v>203044700</v>
      </c>
    </row>
    <row r="101" spans="1:8" ht="63">
      <c r="A101" s="72" t="s">
        <v>650</v>
      </c>
      <c r="B101" s="64" t="s">
        <v>659</v>
      </c>
      <c r="C101" s="64"/>
      <c r="D101" s="64"/>
      <c r="E101" s="64"/>
      <c r="F101" s="70">
        <f>SUM(F102)</f>
        <v>10235700</v>
      </c>
      <c r="G101" s="70">
        <f>SUM(G102)</f>
        <v>10287100</v>
      </c>
      <c r="H101" s="70">
        <f>SUM(H102)</f>
        <v>10287100</v>
      </c>
    </row>
    <row r="102" spans="1:8" ht="47.25">
      <c r="A102" s="78" t="s">
        <v>110</v>
      </c>
      <c r="B102" s="64" t="s">
        <v>659</v>
      </c>
      <c r="C102" s="64" t="s">
        <v>5</v>
      </c>
      <c r="D102" s="64" t="s">
        <v>84</v>
      </c>
      <c r="E102" s="64" t="s">
        <v>78</v>
      </c>
      <c r="F102" s="104">
        <v>10235700</v>
      </c>
      <c r="G102" s="104">
        <v>10287100</v>
      </c>
      <c r="H102" s="104">
        <v>10287100</v>
      </c>
    </row>
    <row r="103" spans="1:8" ht="63">
      <c r="A103" s="76" t="s">
        <v>660</v>
      </c>
      <c r="B103" s="64" t="s">
        <v>661</v>
      </c>
      <c r="C103" s="64"/>
      <c r="D103" s="63"/>
      <c r="E103" s="63"/>
      <c r="F103" s="70">
        <f t="shared" ref="F103" si="26">SUM(F104)</f>
        <v>44561000</v>
      </c>
      <c r="G103" s="70">
        <f t="shared" ref="G103" si="27">SUM(G104)</f>
        <v>44561000</v>
      </c>
      <c r="H103" s="70">
        <f t="shared" ref="H103" si="28">SUM(H104)</f>
        <v>44561000</v>
      </c>
    </row>
    <row r="104" spans="1:8" ht="47.25">
      <c r="A104" s="78" t="s">
        <v>110</v>
      </c>
      <c r="B104" s="64" t="s">
        <v>661</v>
      </c>
      <c r="C104" s="64" t="s">
        <v>5</v>
      </c>
      <c r="D104" s="63" t="s">
        <v>84</v>
      </c>
      <c r="E104" s="63" t="s">
        <v>78</v>
      </c>
      <c r="F104" s="44">
        <v>44561000</v>
      </c>
      <c r="G104" s="44">
        <v>44561000</v>
      </c>
      <c r="H104" s="44">
        <v>44561000</v>
      </c>
    </row>
    <row r="105" spans="1:8" ht="31.5">
      <c r="A105" s="71" t="s">
        <v>621</v>
      </c>
      <c r="B105" s="64" t="s">
        <v>384</v>
      </c>
      <c r="C105" s="63"/>
      <c r="D105" s="63"/>
      <c r="E105" s="63"/>
      <c r="F105" s="44">
        <f t="shared" ref="F105:H105" si="29">SUM(F106)</f>
        <v>37478000</v>
      </c>
      <c r="G105" s="44">
        <f t="shared" si="29"/>
        <v>37510800</v>
      </c>
      <c r="H105" s="44">
        <f t="shared" si="29"/>
        <v>37510800</v>
      </c>
    </row>
    <row r="106" spans="1:8" ht="63">
      <c r="A106" s="61" t="s">
        <v>644</v>
      </c>
      <c r="B106" s="64" t="s">
        <v>662</v>
      </c>
      <c r="C106" s="63"/>
      <c r="D106" s="63"/>
      <c r="E106" s="63"/>
      <c r="F106" s="44">
        <f>SUM(F107)</f>
        <v>37478000</v>
      </c>
      <c r="G106" s="44">
        <f t="shared" ref="G106:H106" si="30">SUM(G107)</f>
        <v>37510800</v>
      </c>
      <c r="H106" s="44">
        <f t="shared" si="30"/>
        <v>37510800</v>
      </c>
    </row>
    <row r="107" spans="1:8" ht="47.25">
      <c r="A107" s="78" t="s">
        <v>110</v>
      </c>
      <c r="B107" s="64" t="s">
        <v>662</v>
      </c>
      <c r="C107" s="63" t="s">
        <v>5</v>
      </c>
      <c r="D107" s="63" t="s">
        <v>84</v>
      </c>
      <c r="E107" s="63" t="s">
        <v>79</v>
      </c>
      <c r="F107" s="44">
        <v>37478000</v>
      </c>
      <c r="G107" s="44">
        <v>37510800</v>
      </c>
      <c r="H107" s="44">
        <v>37510800</v>
      </c>
    </row>
    <row r="108" spans="1:8" ht="31.5">
      <c r="A108" s="71" t="s">
        <v>622</v>
      </c>
      <c r="B108" s="64" t="s">
        <v>385</v>
      </c>
      <c r="C108" s="63"/>
      <c r="D108" s="63"/>
      <c r="E108" s="63"/>
      <c r="F108" s="44">
        <f>SUM(F119+F109+F113+F115+F117+F111)</f>
        <v>8138640</v>
      </c>
      <c r="G108" s="44">
        <f t="shared" ref="G108:H108" si="31">SUM(G119+G109+G113+G115+G117+G111)</f>
        <v>8084040</v>
      </c>
      <c r="H108" s="44">
        <f t="shared" si="31"/>
        <v>8084040</v>
      </c>
    </row>
    <row r="109" spans="1:8" ht="31.5">
      <c r="A109" s="65" t="s">
        <v>1</v>
      </c>
      <c r="B109" s="64" t="s">
        <v>388</v>
      </c>
      <c r="C109" s="63"/>
      <c r="D109" s="63"/>
      <c r="E109" s="63"/>
      <c r="F109" s="44">
        <f>SUM(F110)</f>
        <v>2478700</v>
      </c>
      <c r="G109" s="44">
        <f>SUM(G110)</f>
        <v>2478700</v>
      </c>
      <c r="H109" s="44">
        <f>SUM(H110)</f>
        <v>2478700</v>
      </c>
    </row>
    <row r="110" spans="1:8" ht="47.25">
      <c r="A110" s="78" t="s">
        <v>110</v>
      </c>
      <c r="B110" s="64" t="s">
        <v>388</v>
      </c>
      <c r="C110" s="63" t="s">
        <v>5</v>
      </c>
      <c r="D110" s="63" t="s">
        <v>84</v>
      </c>
      <c r="E110" s="63" t="s">
        <v>53</v>
      </c>
      <c r="F110" s="44">
        <v>2478700</v>
      </c>
      <c r="G110" s="44">
        <v>2478700</v>
      </c>
      <c r="H110" s="44">
        <v>2478700</v>
      </c>
    </row>
    <row r="111" spans="1:8" ht="31.5">
      <c r="A111" s="103" t="s">
        <v>739</v>
      </c>
      <c r="B111" s="100" t="s">
        <v>740</v>
      </c>
      <c r="C111" s="63"/>
      <c r="D111" s="63"/>
      <c r="E111" s="63"/>
      <c r="F111" s="44">
        <f t="shared" ref="F111:H111" si="32">SUM(F112)</f>
        <v>400000</v>
      </c>
      <c r="G111" s="44">
        <f t="shared" si="32"/>
        <v>400000</v>
      </c>
      <c r="H111" s="44">
        <f t="shared" si="32"/>
        <v>400000</v>
      </c>
    </row>
    <row r="112" spans="1:8" ht="47.25">
      <c r="A112" s="103" t="s">
        <v>110</v>
      </c>
      <c r="B112" s="100" t="s">
        <v>740</v>
      </c>
      <c r="C112" s="63" t="s">
        <v>5</v>
      </c>
      <c r="D112" s="63" t="s">
        <v>84</v>
      </c>
      <c r="E112" s="63" t="s">
        <v>53</v>
      </c>
      <c r="F112" s="104">
        <v>400000</v>
      </c>
      <c r="G112" s="104">
        <v>400000</v>
      </c>
      <c r="H112" s="104">
        <v>400000</v>
      </c>
    </row>
    <row r="113" spans="1:8" ht="31.5">
      <c r="A113" s="65" t="s">
        <v>190</v>
      </c>
      <c r="B113" s="64" t="s">
        <v>389</v>
      </c>
      <c r="C113" s="63"/>
      <c r="D113" s="63"/>
      <c r="E113" s="63"/>
      <c r="F113" s="44">
        <f>SUM(F114)</f>
        <v>716300</v>
      </c>
      <c r="G113" s="44">
        <f>SUM(G114)</f>
        <v>716300</v>
      </c>
      <c r="H113" s="44">
        <f>SUM(H114)</f>
        <v>716300</v>
      </c>
    </row>
    <row r="114" spans="1:8" ht="47.25">
      <c r="A114" s="78" t="s">
        <v>110</v>
      </c>
      <c r="B114" s="64" t="s">
        <v>389</v>
      </c>
      <c r="C114" s="63" t="s">
        <v>5</v>
      </c>
      <c r="D114" s="63" t="s">
        <v>84</v>
      </c>
      <c r="E114" s="63" t="s">
        <v>53</v>
      </c>
      <c r="F114" s="44">
        <v>716300</v>
      </c>
      <c r="G114" s="44">
        <v>716300</v>
      </c>
      <c r="H114" s="44">
        <v>716300</v>
      </c>
    </row>
    <row r="115" spans="1:8" ht="15.75">
      <c r="A115" s="71" t="s">
        <v>128</v>
      </c>
      <c r="B115" s="64" t="s">
        <v>386</v>
      </c>
      <c r="C115" s="63"/>
      <c r="D115" s="63"/>
      <c r="E115" s="63"/>
      <c r="F115" s="44">
        <f>SUM(F116)</f>
        <v>771000</v>
      </c>
      <c r="G115" s="44">
        <f>SUM(G116)</f>
        <v>771000</v>
      </c>
      <c r="H115" s="44">
        <f>SUM(H116)</f>
        <v>771000</v>
      </c>
    </row>
    <row r="116" spans="1:8" ht="47.25">
      <c r="A116" s="78" t="s">
        <v>110</v>
      </c>
      <c r="B116" s="64" t="s">
        <v>386</v>
      </c>
      <c r="C116" s="63" t="s">
        <v>5</v>
      </c>
      <c r="D116" s="63" t="s">
        <v>84</v>
      </c>
      <c r="E116" s="63" t="s">
        <v>53</v>
      </c>
      <c r="F116" s="44">
        <v>771000</v>
      </c>
      <c r="G116" s="44">
        <v>771000</v>
      </c>
      <c r="H116" s="44">
        <v>771000</v>
      </c>
    </row>
    <row r="117" spans="1:8" ht="31.5">
      <c r="A117" s="61" t="s">
        <v>152</v>
      </c>
      <c r="B117" s="64" t="s">
        <v>387</v>
      </c>
      <c r="C117" s="63"/>
      <c r="D117" s="63"/>
      <c r="E117" s="63"/>
      <c r="F117" s="44">
        <f>SUM(F118)</f>
        <v>143640</v>
      </c>
      <c r="G117" s="44">
        <f>SUM(G118)</f>
        <v>143640</v>
      </c>
      <c r="H117" s="44">
        <f>SUM(H118)</f>
        <v>143640</v>
      </c>
    </row>
    <row r="118" spans="1:8" ht="47.25">
      <c r="A118" s="78" t="s">
        <v>110</v>
      </c>
      <c r="B118" s="64" t="s">
        <v>387</v>
      </c>
      <c r="C118" s="63" t="s">
        <v>5</v>
      </c>
      <c r="D118" s="63" t="s">
        <v>84</v>
      </c>
      <c r="E118" s="63" t="s">
        <v>53</v>
      </c>
      <c r="F118" s="44">
        <v>143640</v>
      </c>
      <c r="G118" s="44">
        <v>143640</v>
      </c>
      <c r="H118" s="44">
        <v>143640</v>
      </c>
    </row>
    <row r="119" spans="1:8" ht="63">
      <c r="A119" s="61" t="s">
        <v>651</v>
      </c>
      <c r="B119" s="64" t="s">
        <v>663</v>
      </c>
      <c r="C119" s="63"/>
      <c r="D119" s="63"/>
      <c r="E119" s="63"/>
      <c r="F119" s="44">
        <f>SUM(F120)</f>
        <v>3629000</v>
      </c>
      <c r="G119" s="44">
        <f>SUM(G120)</f>
        <v>3574400</v>
      </c>
      <c r="H119" s="44">
        <f>SUM(H120)</f>
        <v>3574400</v>
      </c>
    </row>
    <row r="120" spans="1:8" ht="47.25">
      <c r="A120" s="78" t="s">
        <v>110</v>
      </c>
      <c r="B120" s="64" t="s">
        <v>663</v>
      </c>
      <c r="C120" s="63" t="s">
        <v>5</v>
      </c>
      <c r="D120" s="63" t="s">
        <v>84</v>
      </c>
      <c r="E120" s="63" t="s">
        <v>53</v>
      </c>
      <c r="F120" s="104">
        <v>3629000</v>
      </c>
      <c r="G120" s="104">
        <v>3574400</v>
      </c>
      <c r="H120" s="104">
        <v>3574400</v>
      </c>
    </row>
    <row r="121" spans="1:8" ht="31.5">
      <c r="A121" s="71" t="s">
        <v>390</v>
      </c>
      <c r="B121" s="62" t="s">
        <v>391</v>
      </c>
      <c r="C121" s="63"/>
      <c r="D121" s="63"/>
      <c r="E121" s="63"/>
      <c r="F121" s="44">
        <f>SUM(F130+F128+F122+F124+F126)</f>
        <v>58013560.990000002</v>
      </c>
      <c r="G121" s="44">
        <f t="shared" ref="G121:H121" si="33">SUM(G130+G128+G122+G124+G126)</f>
        <v>58013660.990000002</v>
      </c>
      <c r="H121" s="44">
        <f t="shared" si="33"/>
        <v>58013660.990000002</v>
      </c>
    </row>
    <row r="122" spans="1:8" ht="141.75">
      <c r="A122" s="61" t="s">
        <v>242</v>
      </c>
      <c r="B122" s="62" t="s">
        <v>393</v>
      </c>
      <c r="C122" s="63"/>
      <c r="D122" s="63"/>
      <c r="E122" s="63"/>
      <c r="F122" s="44">
        <f t="shared" ref="F122:H122" si="34">SUM(F123)</f>
        <v>13905947.01</v>
      </c>
      <c r="G122" s="44">
        <f t="shared" si="34"/>
        <v>13905947.01</v>
      </c>
      <c r="H122" s="44">
        <f t="shared" si="34"/>
        <v>13905947.01</v>
      </c>
    </row>
    <row r="123" spans="1:8" ht="31.5">
      <c r="A123" s="78" t="s">
        <v>24</v>
      </c>
      <c r="B123" s="62" t="s">
        <v>393</v>
      </c>
      <c r="C123" s="63" t="s">
        <v>25</v>
      </c>
      <c r="D123" s="63" t="s">
        <v>54</v>
      </c>
      <c r="E123" s="63" t="s">
        <v>81</v>
      </c>
      <c r="F123" s="67">
        <v>13905947.01</v>
      </c>
      <c r="G123" s="67">
        <v>13905947.01</v>
      </c>
      <c r="H123" s="67">
        <v>13905947.01</v>
      </c>
    </row>
    <row r="124" spans="1:8" ht="110.25">
      <c r="A124" s="61" t="s">
        <v>243</v>
      </c>
      <c r="B124" s="64" t="s">
        <v>395</v>
      </c>
      <c r="C124" s="64"/>
      <c r="D124" s="64"/>
      <c r="E124" s="64"/>
      <c r="F124" s="44">
        <f t="shared" ref="F124:H126" si="35">SUM(F125)</f>
        <v>13531.99</v>
      </c>
      <c r="G124" s="44">
        <f t="shared" si="35"/>
        <v>13631.99</v>
      </c>
      <c r="H124" s="44">
        <f t="shared" si="35"/>
        <v>13631.99</v>
      </c>
    </row>
    <row r="125" spans="1:8" ht="47.25">
      <c r="A125" s="78" t="s">
        <v>110</v>
      </c>
      <c r="B125" s="64" t="s">
        <v>395</v>
      </c>
      <c r="C125" s="63" t="s">
        <v>5</v>
      </c>
      <c r="D125" s="63" t="s">
        <v>84</v>
      </c>
      <c r="E125" s="63" t="s">
        <v>53</v>
      </c>
      <c r="F125" s="67">
        <v>13531.99</v>
      </c>
      <c r="G125" s="67">
        <v>13631.99</v>
      </c>
      <c r="H125" s="67">
        <v>13631.99</v>
      </c>
    </row>
    <row r="126" spans="1:8" ht="173.25">
      <c r="A126" s="61" t="s">
        <v>279</v>
      </c>
      <c r="B126" s="62" t="s">
        <v>394</v>
      </c>
      <c r="C126" s="63"/>
      <c r="D126" s="63"/>
      <c r="E126" s="63"/>
      <c r="F126" s="44">
        <f t="shared" si="35"/>
        <v>274781.99</v>
      </c>
      <c r="G126" s="44">
        <f t="shared" si="35"/>
        <v>274781.99</v>
      </c>
      <c r="H126" s="44">
        <f t="shared" si="35"/>
        <v>274781.99</v>
      </c>
    </row>
    <row r="127" spans="1:8" ht="32.25" customHeight="1">
      <c r="A127" s="61" t="s">
        <v>24</v>
      </c>
      <c r="B127" s="62" t="s">
        <v>394</v>
      </c>
      <c r="C127" s="63" t="s">
        <v>25</v>
      </c>
      <c r="D127" s="63" t="s">
        <v>54</v>
      </c>
      <c r="E127" s="63" t="s">
        <v>81</v>
      </c>
      <c r="F127" s="67">
        <v>274781.99</v>
      </c>
      <c r="G127" s="67">
        <v>274781.99</v>
      </c>
      <c r="H127" s="67">
        <v>274781.99</v>
      </c>
    </row>
    <row r="128" spans="1:8" ht="32.25" customHeight="1">
      <c r="A128" s="78" t="s">
        <v>680</v>
      </c>
      <c r="B128" s="64" t="s">
        <v>392</v>
      </c>
      <c r="C128" s="63"/>
      <c r="D128" s="63"/>
      <c r="E128" s="63"/>
      <c r="F128" s="44">
        <f t="shared" ref="F128:H128" si="36">SUM(F129)</f>
        <v>4908400</v>
      </c>
      <c r="G128" s="44">
        <f t="shared" si="36"/>
        <v>4908400</v>
      </c>
      <c r="H128" s="44">
        <f t="shared" si="36"/>
        <v>4908400</v>
      </c>
    </row>
    <row r="129" spans="1:8" ht="32.25" customHeight="1">
      <c r="A129" s="78" t="s">
        <v>23</v>
      </c>
      <c r="B129" s="64" t="s">
        <v>392</v>
      </c>
      <c r="C129" s="63" t="s">
        <v>27</v>
      </c>
      <c r="D129" s="63" t="s">
        <v>84</v>
      </c>
      <c r="E129" s="63" t="s">
        <v>53</v>
      </c>
      <c r="F129" s="104">
        <v>4908400</v>
      </c>
      <c r="G129" s="104">
        <v>4908400</v>
      </c>
      <c r="H129" s="104">
        <v>4908400</v>
      </c>
    </row>
    <row r="130" spans="1:8" ht="63">
      <c r="A130" s="76" t="s">
        <v>691</v>
      </c>
      <c r="B130" s="107" t="s">
        <v>689</v>
      </c>
      <c r="C130" s="63"/>
      <c r="D130" s="63"/>
      <c r="E130" s="63"/>
      <c r="F130" s="44">
        <f>SUM(F131:F133)</f>
        <v>38910900</v>
      </c>
      <c r="G130" s="44">
        <f>SUM(G131:G133)</f>
        <v>38910900</v>
      </c>
      <c r="H130" s="44">
        <f>SUM(H131:H133)</f>
        <v>38910900</v>
      </c>
    </row>
    <row r="131" spans="1:8" ht="94.5">
      <c r="A131" s="78" t="s">
        <v>23</v>
      </c>
      <c r="B131" s="107" t="s">
        <v>689</v>
      </c>
      <c r="C131" s="63" t="s">
        <v>27</v>
      </c>
      <c r="D131" s="63" t="s">
        <v>84</v>
      </c>
      <c r="E131" s="63" t="s">
        <v>53</v>
      </c>
      <c r="F131" s="44">
        <v>36212700</v>
      </c>
      <c r="G131" s="44">
        <v>36212700</v>
      </c>
      <c r="H131" s="44">
        <v>36212700</v>
      </c>
    </row>
    <row r="132" spans="1:8" ht="31.5">
      <c r="A132" s="71" t="s">
        <v>603</v>
      </c>
      <c r="B132" s="107" t="s">
        <v>689</v>
      </c>
      <c r="C132" s="63" t="s">
        <v>68</v>
      </c>
      <c r="D132" s="63" t="s">
        <v>84</v>
      </c>
      <c r="E132" s="63" t="s">
        <v>53</v>
      </c>
      <c r="F132" s="44">
        <v>2474400</v>
      </c>
      <c r="G132" s="44">
        <v>2474400</v>
      </c>
      <c r="H132" s="44">
        <v>2474400</v>
      </c>
    </row>
    <row r="133" spans="1:8" ht="15.75">
      <c r="A133" s="78" t="s">
        <v>114</v>
      </c>
      <c r="B133" s="107" t="s">
        <v>689</v>
      </c>
      <c r="C133" s="63" t="s">
        <v>115</v>
      </c>
      <c r="D133" s="63" t="s">
        <v>84</v>
      </c>
      <c r="E133" s="63" t="s">
        <v>53</v>
      </c>
      <c r="F133" s="44">
        <v>223800</v>
      </c>
      <c r="G133" s="44">
        <v>223800</v>
      </c>
      <c r="H133" s="44">
        <v>223800</v>
      </c>
    </row>
    <row r="134" spans="1:8" ht="31.5">
      <c r="A134" s="71" t="s">
        <v>676</v>
      </c>
      <c r="B134" s="64" t="s">
        <v>396</v>
      </c>
      <c r="C134" s="63"/>
      <c r="D134" s="63"/>
      <c r="E134" s="63"/>
      <c r="F134" s="44">
        <f t="shared" ref="F134:H134" si="37">SUM(F135)</f>
        <v>3500000</v>
      </c>
      <c r="G134" s="44">
        <f t="shared" si="37"/>
        <v>3500000</v>
      </c>
      <c r="H134" s="44">
        <f t="shared" si="37"/>
        <v>3500000</v>
      </c>
    </row>
    <row r="135" spans="1:8" ht="47.25">
      <c r="A135" s="61" t="s">
        <v>677</v>
      </c>
      <c r="B135" s="64" t="s">
        <v>397</v>
      </c>
      <c r="C135" s="63"/>
      <c r="D135" s="63"/>
      <c r="E135" s="63"/>
      <c r="F135" s="44">
        <f>SUM(F136)</f>
        <v>3500000</v>
      </c>
      <c r="G135" s="44">
        <f t="shared" ref="G135:H135" si="38">SUM(G136)</f>
        <v>3500000</v>
      </c>
      <c r="H135" s="44">
        <f t="shared" si="38"/>
        <v>3500000</v>
      </c>
    </row>
    <row r="136" spans="1:8" ht="47.25">
      <c r="A136" s="78" t="s">
        <v>110</v>
      </c>
      <c r="B136" s="64" t="s">
        <v>397</v>
      </c>
      <c r="C136" s="63" t="s">
        <v>5</v>
      </c>
      <c r="D136" s="63" t="s">
        <v>84</v>
      </c>
      <c r="E136" s="63" t="s">
        <v>78</v>
      </c>
      <c r="F136" s="44">
        <v>3500000</v>
      </c>
      <c r="G136" s="44">
        <v>3500000</v>
      </c>
      <c r="H136" s="44">
        <v>3500000</v>
      </c>
    </row>
    <row r="137" spans="1:8" ht="63">
      <c r="A137" s="79" t="s">
        <v>694</v>
      </c>
      <c r="B137" s="77" t="s">
        <v>167</v>
      </c>
      <c r="C137" s="50"/>
      <c r="D137" s="50"/>
      <c r="E137" s="50"/>
      <c r="F137" s="51">
        <f t="shared" ref="F137:H137" si="39">SUM(F138)</f>
        <v>423505447.70999992</v>
      </c>
      <c r="G137" s="51">
        <f t="shared" si="39"/>
        <v>436242015.13</v>
      </c>
      <c r="H137" s="51">
        <f t="shared" si="39"/>
        <v>437988840.91999996</v>
      </c>
    </row>
    <row r="138" spans="1:8" ht="15.75">
      <c r="A138" s="76" t="s">
        <v>342</v>
      </c>
      <c r="B138" s="64" t="s">
        <v>168</v>
      </c>
      <c r="C138" s="50"/>
      <c r="D138" s="50"/>
      <c r="E138" s="50"/>
      <c r="F138" s="44">
        <f>F139+F167+F223+F228+F235</f>
        <v>423505447.70999992</v>
      </c>
      <c r="G138" s="44">
        <f>G139+G167+G223+G228+G235</f>
        <v>436242015.13</v>
      </c>
      <c r="H138" s="44">
        <f>H139+H167+H223+H228+H235</f>
        <v>437988840.91999996</v>
      </c>
    </row>
    <row r="139" spans="1:8" ht="31.5">
      <c r="A139" s="61" t="s">
        <v>398</v>
      </c>
      <c r="B139" s="64" t="s">
        <v>399</v>
      </c>
      <c r="C139" s="53"/>
      <c r="D139" s="53"/>
      <c r="E139" s="53"/>
      <c r="F139" s="44">
        <f>SUM(F140+F143+F146+F149+F152+F155+F158+F160+F163+F165)</f>
        <v>178685730.66999999</v>
      </c>
      <c r="G139" s="44">
        <f t="shared" ref="G139:H139" si="40">SUM(G140+G143+G146+G149+G152+G155+G158+G160+G163+G165)</f>
        <v>188046222.24000001</v>
      </c>
      <c r="H139" s="44">
        <f t="shared" si="40"/>
        <v>184821516.52999997</v>
      </c>
    </row>
    <row r="140" spans="1:8" ht="63">
      <c r="A140" s="61" t="s">
        <v>253</v>
      </c>
      <c r="B140" s="64" t="s">
        <v>402</v>
      </c>
      <c r="C140" s="63"/>
      <c r="D140" s="63"/>
      <c r="E140" s="63"/>
      <c r="F140" s="44">
        <f>SUM(F141:F142)</f>
        <v>2318600</v>
      </c>
      <c r="G140" s="44">
        <f>SUM(G141:G142)</f>
        <v>2411000</v>
      </c>
      <c r="H140" s="44">
        <f>SUM(H141:H142)</f>
        <v>2507100</v>
      </c>
    </row>
    <row r="141" spans="1:8" ht="31.5">
      <c r="A141" s="71" t="s">
        <v>603</v>
      </c>
      <c r="B141" s="64" t="s">
        <v>402</v>
      </c>
      <c r="C141" s="63" t="s">
        <v>68</v>
      </c>
      <c r="D141" s="63" t="s">
        <v>54</v>
      </c>
      <c r="E141" s="63" t="s">
        <v>81</v>
      </c>
      <c r="F141" s="82">
        <v>68600</v>
      </c>
      <c r="G141" s="82">
        <v>61000</v>
      </c>
      <c r="H141" s="82">
        <v>107100</v>
      </c>
    </row>
    <row r="142" spans="1:8" ht="31.5">
      <c r="A142" s="61" t="s">
        <v>24</v>
      </c>
      <c r="B142" s="64" t="s">
        <v>402</v>
      </c>
      <c r="C142" s="63" t="s">
        <v>25</v>
      </c>
      <c r="D142" s="63" t="s">
        <v>54</v>
      </c>
      <c r="E142" s="63" t="s">
        <v>81</v>
      </c>
      <c r="F142" s="82">
        <v>2250000</v>
      </c>
      <c r="G142" s="82">
        <v>2350000</v>
      </c>
      <c r="H142" s="82">
        <v>2400000</v>
      </c>
    </row>
    <row r="143" spans="1:8" ht="31.5">
      <c r="A143" s="61" t="s">
        <v>254</v>
      </c>
      <c r="B143" s="64" t="s">
        <v>403</v>
      </c>
      <c r="C143" s="63"/>
      <c r="D143" s="63"/>
      <c r="E143" s="63"/>
      <c r="F143" s="44">
        <f>SUM(F144:F145)</f>
        <v>5404144.8300000001</v>
      </c>
      <c r="G143" s="44">
        <f>SUM(G144:G145)</f>
        <v>5452009.5599999996</v>
      </c>
      <c r="H143" s="44">
        <f>SUM(H144:H145)</f>
        <v>5872380.6900000004</v>
      </c>
    </row>
    <row r="144" spans="1:8" ht="31.5">
      <c r="A144" s="71" t="s">
        <v>603</v>
      </c>
      <c r="B144" s="64" t="s">
        <v>403</v>
      </c>
      <c r="C144" s="63" t="s">
        <v>68</v>
      </c>
      <c r="D144" s="63" t="s">
        <v>54</v>
      </c>
      <c r="E144" s="63" t="s">
        <v>81</v>
      </c>
      <c r="F144" s="82">
        <v>104144.83</v>
      </c>
      <c r="G144" s="82">
        <v>102009.56</v>
      </c>
      <c r="H144" s="82">
        <v>172380.69</v>
      </c>
    </row>
    <row r="145" spans="1:8" ht="31.5">
      <c r="A145" s="61" t="s">
        <v>24</v>
      </c>
      <c r="B145" s="64" t="s">
        <v>403</v>
      </c>
      <c r="C145" s="63" t="s">
        <v>25</v>
      </c>
      <c r="D145" s="63" t="s">
        <v>54</v>
      </c>
      <c r="E145" s="63" t="s">
        <v>81</v>
      </c>
      <c r="F145" s="82">
        <v>5300000</v>
      </c>
      <c r="G145" s="82">
        <v>5350000</v>
      </c>
      <c r="H145" s="82">
        <v>5700000</v>
      </c>
    </row>
    <row r="146" spans="1:8" ht="63">
      <c r="A146" s="61" t="s">
        <v>255</v>
      </c>
      <c r="B146" s="64" t="s">
        <v>404</v>
      </c>
      <c r="C146" s="63"/>
      <c r="D146" s="63"/>
      <c r="E146" s="63"/>
      <c r="F146" s="44">
        <f>SUM(F147:F148)</f>
        <v>26514200</v>
      </c>
      <c r="G146" s="44">
        <f>SUM(G147:G148)</f>
        <v>27571200</v>
      </c>
      <c r="H146" s="44">
        <f>SUM(H147:H148)</f>
        <v>28670500</v>
      </c>
    </row>
    <row r="147" spans="1:8" ht="31.5">
      <c r="A147" s="71" t="s">
        <v>603</v>
      </c>
      <c r="B147" s="64" t="s">
        <v>404</v>
      </c>
      <c r="C147" s="63" t="s">
        <v>68</v>
      </c>
      <c r="D147" s="63" t="s">
        <v>54</v>
      </c>
      <c r="E147" s="63" t="s">
        <v>81</v>
      </c>
      <c r="F147" s="82">
        <v>414200</v>
      </c>
      <c r="G147" s="82">
        <v>571200</v>
      </c>
      <c r="H147" s="82">
        <v>670500</v>
      </c>
    </row>
    <row r="148" spans="1:8" ht="31.5">
      <c r="A148" s="61" t="s">
        <v>24</v>
      </c>
      <c r="B148" s="64" t="s">
        <v>404</v>
      </c>
      <c r="C148" s="63" t="s">
        <v>25</v>
      </c>
      <c r="D148" s="63" t="s">
        <v>54</v>
      </c>
      <c r="E148" s="63" t="s">
        <v>81</v>
      </c>
      <c r="F148" s="82">
        <v>26100000</v>
      </c>
      <c r="G148" s="82">
        <v>27000000</v>
      </c>
      <c r="H148" s="82">
        <v>28000000</v>
      </c>
    </row>
    <row r="149" spans="1:8" ht="216" customHeight="1">
      <c r="A149" s="74" t="s">
        <v>196</v>
      </c>
      <c r="B149" s="64" t="s">
        <v>400</v>
      </c>
      <c r="C149" s="63"/>
      <c r="D149" s="63"/>
      <c r="E149" s="63"/>
      <c r="F149" s="70">
        <f>SUM(F151+F150)</f>
        <v>499310</v>
      </c>
      <c r="G149" s="70">
        <f>SUM(G151+G150)</f>
        <v>519290</v>
      </c>
      <c r="H149" s="70">
        <f>SUM(H151+H150)</f>
        <v>540060</v>
      </c>
    </row>
    <row r="150" spans="1:8" ht="104.25" customHeight="1">
      <c r="A150" s="78" t="s">
        <v>23</v>
      </c>
      <c r="B150" s="64" t="s">
        <v>400</v>
      </c>
      <c r="C150" s="64" t="s">
        <v>27</v>
      </c>
      <c r="D150" s="64" t="s">
        <v>54</v>
      </c>
      <c r="E150" s="64" t="s">
        <v>83</v>
      </c>
      <c r="F150" s="70">
        <v>338520</v>
      </c>
      <c r="G150" s="70">
        <v>390600</v>
      </c>
      <c r="H150" s="70">
        <v>390600</v>
      </c>
    </row>
    <row r="151" spans="1:8" ht="252">
      <c r="A151" s="78" t="s">
        <v>208</v>
      </c>
      <c r="B151" s="64" t="s">
        <v>400</v>
      </c>
      <c r="C151" s="64" t="s">
        <v>68</v>
      </c>
      <c r="D151" s="64" t="s">
        <v>54</v>
      </c>
      <c r="E151" s="64" t="s">
        <v>83</v>
      </c>
      <c r="F151" s="82">
        <v>160790</v>
      </c>
      <c r="G151" s="82">
        <v>128690</v>
      </c>
      <c r="H151" s="82">
        <v>149460</v>
      </c>
    </row>
    <row r="152" spans="1:8" ht="110.25">
      <c r="A152" s="61" t="s">
        <v>256</v>
      </c>
      <c r="B152" s="64" t="s">
        <v>409</v>
      </c>
      <c r="C152" s="63"/>
      <c r="D152" s="63"/>
      <c r="E152" s="63"/>
      <c r="F152" s="44">
        <f>SUM(F153:F154)</f>
        <v>26878400</v>
      </c>
      <c r="G152" s="44">
        <f>SUM(G153:G154)</f>
        <v>27038300</v>
      </c>
      <c r="H152" s="44">
        <f>SUM(H153:H154)</f>
        <v>27189200</v>
      </c>
    </row>
    <row r="153" spans="1:8" ht="94.5">
      <c r="A153" s="78" t="s">
        <v>23</v>
      </c>
      <c r="B153" s="64" t="s">
        <v>409</v>
      </c>
      <c r="C153" s="63" t="s">
        <v>27</v>
      </c>
      <c r="D153" s="63" t="s">
        <v>54</v>
      </c>
      <c r="E153" s="63" t="s">
        <v>81</v>
      </c>
      <c r="F153" s="44">
        <v>21841000</v>
      </c>
      <c r="G153" s="44">
        <v>21841000</v>
      </c>
      <c r="H153" s="44">
        <v>21841000</v>
      </c>
    </row>
    <row r="154" spans="1:8" ht="31.5">
      <c r="A154" s="71" t="s">
        <v>603</v>
      </c>
      <c r="B154" s="64" t="s">
        <v>409</v>
      </c>
      <c r="C154" s="63" t="s">
        <v>68</v>
      </c>
      <c r="D154" s="63" t="s">
        <v>54</v>
      </c>
      <c r="E154" s="63" t="s">
        <v>81</v>
      </c>
      <c r="F154" s="44">
        <v>5037400</v>
      </c>
      <c r="G154" s="44">
        <v>5197300</v>
      </c>
      <c r="H154" s="44">
        <v>5348200</v>
      </c>
    </row>
    <row r="155" spans="1:8" ht="47.25">
      <c r="A155" s="72" t="s">
        <v>219</v>
      </c>
      <c r="B155" s="64" t="s">
        <v>401</v>
      </c>
      <c r="C155" s="63"/>
      <c r="D155" s="63"/>
      <c r="E155" s="63"/>
      <c r="F155" s="44">
        <f>SUM(F156:F157)</f>
        <v>3543457.1</v>
      </c>
      <c r="G155" s="44">
        <f>SUM(G156:G157)</f>
        <v>3543457.1</v>
      </c>
      <c r="H155" s="44">
        <f>SUM(H156:H157)</f>
        <v>3543457.1</v>
      </c>
    </row>
    <row r="156" spans="1:8" ht="94.5">
      <c r="A156" s="78" t="s">
        <v>23</v>
      </c>
      <c r="B156" s="64" t="s">
        <v>401</v>
      </c>
      <c r="C156" s="64" t="s">
        <v>27</v>
      </c>
      <c r="D156" s="64" t="s">
        <v>54</v>
      </c>
      <c r="E156" s="64" t="s">
        <v>83</v>
      </c>
      <c r="F156" s="44">
        <v>3283457.1</v>
      </c>
      <c r="G156" s="44">
        <v>3283457.1</v>
      </c>
      <c r="H156" s="44">
        <v>3283457.1</v>
      </c>
    </row>
    <row r="157" spans="1:8" ht="31.5">
      <c r="A157" s="71" t="s">
        <v>603</v>
      </c>
      <c r="B157" s="64" t="s">
        <v>401</v>
      </c>
      <c r="C157" s="64" t="s">
        <v>68</v>
      </c>
      <c r="D157" s="64" t="s">
        <v>54</v>
      </c>
      <c r="E157" s="64" t="s">
        <v>83</v>
      </c>
      <c r="F157" s="44">
        <v>260000</v>
      </c>
      <c r="G157" s="44">
        <v>260000</v>
      </c>
      <c r="H157" s="44">
        <v>260000</v>
      </c>
    </row>
    <row r="158" spans="1:8" ht="110.25">
      <c r="A158" s="74" t="s">
        <v>257</v>
      </c>
      <c r="B158" s="64" t="s">
        <v>408</v>
      </c>
      <c r="C158" s="53"/>
      <c r="D158" s="53"/>
      <c r="E158" s="53"/>
      <c r="F158" s="67">
        <v>75058738.739999995</v>
      </c>
      <c r="G158" s="67">
        <v>81585585.579999998</v>
      </c>
      <c r="H158" s="67">
        <v>75058738.739999995</v>
      </c>
    </row>
    <row r="159" spans="1:8" ht="54" customHeight="1">
      <c r="A159" s="78" t="s">
        <v>75</v>
      </c>
      <c r="B159" s="64" t="s">
        <v>408</v>
      </c>
      <c r="C159" s="63" t="s">
        <v>111</v>
      </c>
      <c r="D159" s="63" t="s">
        <v>54</v>
      </c>
      <c r="E159" s="63" t="s">
        <v>81</v>
      </c>
      <c r="F159" s="67">
        <v>75058738.739999995</v>
      </c>
      <c r="G159" s="67">
        <v>81585585.579999998</v>
      </c>
      <c r="H159" s="67">
        <v>75058738.739999995</v>
      </c>
    </row>
    <row r="160" spans="1:8" ht="110.25">
      <c r="A160" s="61" t="s">
        <v>261</v>
      </c>
      <c r="B160" s="64" t="s">
        <v>405</v>
      </c>
      <c r="C160" s="63"/>
      <c r="D160" s="63"/>
      <c r="E160" s="63"/>
      <c r="F160" s="44">
        <f>SUM(F161:F162)</f>
        <v>37928880</v>
      </c>
      <c r="G160" s="44">
        <f>SUM(G161:G162)</f>
        <v>39385380</v>
      </c>
      <c r="H160" s="44">
        <f>SUM(H161:H162)</f>
        <v>40900080</v>
      </c>
    </row>
    <row r="161" spans="1:8" ht="31.5">
      <c r="A161" s="71" t="s">
        <v>603</v>
      </c>
      <c r="B161" s="64" t="s">
        <v>405</v>
      </c>
      <c r="C161" s="63" t="s">
        <v>68</v>
      </c>
      <c r="D161" s="63" t="s">
        <v>54</v>
      </c>
      <c r="E161" s="63" t="s">
        <v>81</v>
      </c>
      <c r="F161" s="82">
        <v>428880</v>
      </c>
      <c r="G161" s="82">
        <v>585380</v>
      </c>
      <c r="H161" s="82">
        <v>700080</v>
      </c>
    </row>
    <row r="162" spans="1:8" ht="31.5">
      <c r="A162" s="61" t="s">
        <v>24</v>
      </c>
      <c r="B162" s="64" t="s">
        <v>405</v>
      </c>
      <c r="C162" s="63" t="s">
        <v>25</v>
      </c>
      <c r="D162" s="63" t="s">
        <v>54</v>
      </c>
      <c r="E162" s="63" t="s">
        <v>81</v>
      </c>
      <c r="F162" s="44">
        <v>37500000</v>
      </c>
      <c r="G162" s="44">
        <v>38800000</v>
      </c>
      <c r="H162" s="44">
        <v>40200000</v>
      </c>
    </row>
    <row r="163" spans="1:8" ht="31.5">
      <c r="A163" s="65" t="s">
        <v>147</v>
      </c>
      <c r="B163" s="64" t="s">
        <v>406</v>
      </c>
      <c r="C163" s="63"/>
      <c r="D163" s="63"/>
      <c r="E163" s="63"/>
      <c r="F163" s="44">
        <f>SUM(F164)</f>
        <v>400000</v>
      </c>
      <c r="G163" s="44">
        <f t="shared" ref="G163:H165" si="41">SUM(G164)</f>
        <v>400000</v>
      </c>
      <c r="H163" s="44">
        <f t="shared" si="41"/>
        <v>400000</v>
      </c>
    </row>
    <row r="164" spans="1:8" ht="31.5">
      <c r="A164" s="71" t="s">
        <v>603</v>
      </c>
      <c r="B164" s="64" t="s">
        <v>406</v>
      </c>
      <c r="C164" s="63" t="s">
        <v>68</v>
      </c>
      <c r="D164" s="63" t="s">
        <v>54</v>
      </c>
      <c r="E164" s="63" t="s">
        <v>81</v>
      </c>
      <c r="F164" s="82">
        <v>400000</v>
      </c>
      <c r="G164" s="82">
        <v>400000</v>
      </c>
      <c r="H164" s="82">
        <v>400000</v>
      </c>
    </row>
    <row r="165" spans="1:8" ht="15.75">
      <c r="A165" s="65" t="s">
        <v>123</v>
      </c>
      <c r="B165" s="64" t="s">
        <v>407</v>
      </c>
      <c r="C165" s="63"/>
      <c r="D165" s="63"/>
      <c r="E165" s="63"/>
      <c r="F165" s="44">
        <f>SUM(F166)</f>
        <v>140000</v>
      </c>
      <c r="G165" s="44">
        <f t="shared" si="41"/>
        <v>140000</v>
      </c>
      <c r="H165" s="44">
        <f t="shared" si="41"/>
        <v>140000</v>
      </c>
    </row>
    <row r="166" spans="1:8" ht="31.5">
      <c r="A166" s="71" t="s">
        <v>603</v>
      </c>
      <c r="B166" s="64" t="s">
        <v>407</v>
      </c>
      <c r="C166" s="63" t="s">
        <v>68</v>
      </c>
      <c r="D166" s="63" t="s">
        <v>54</v>
      </c>
      <c r="E166" s="63" t="s">
        <v>81</v>
      </c>
      <c r="F166" s="82">
        <v>140000</v>
      </c>
      <c r="G166" s="82">
        <v>140000</v>
      </c>
      <c r="H166" s="82">
        <v>140000</v>
      </c>
    </row>
    <row r="167" spans="1:8" ht="47.25">
      <c r="A167" s="78" t="s">
        <v>623</v>
      </c>
      <c r="B167" s="64" t="s">
        <v>410</v>
      </c>
      <c r="C167" s="63"/>
      <c r="D167" s="63"/>
      <c r="E167" s="63"/>
      <c r="F167" s="44">
        <f>SUM(F170+F173+F176+F179+F182+F185+F190+F193+F196+F198+F201+F203+F206+F209+F168+F211+F213+F215+F217+F220)</f>
        <v>182563568.38</v>
      </c>
      <c r="G167" s="44">
        <f t="shared" ref="G167:H167" si="42">SUM(G170+G173+G176+G179+G182+G185+G190+G193+G196+G198+G201+G203+G206+G209+G168+G211+G213+G215+G217+G220)</f>
        <v>185939644.23000002</v>
      </c>
      <c r="H167" s="44">
        <f t="shared" si="42"/>
        <v>190998925.73000002</v>
      </c>
    </row>
    <row r="168" spans="1:8" ht="126">
      <c r="A168" s="76" t="s">
        <v>614</v>
      </c>
      <c r="B168" s="64" t="s">
        <v>588</v>
      </c>
      <c r="C168" s="63"/>
      <c r="D168" s="63"/>
      <c r="E168" s="63"/>
      <c r="F168" s="44">
        <f>SUM(F169:F169)</f>
        <v>17320500</v>
      </c>
      <c r="G168" s="44">
        <f>SUM(G169:G169)</f>
        <v>17320500</v>
      </c>
      <c r="H168" s="44">
        <f>SUM(H169:H169)</f>
        <v>17320500</v>
      </c>
    </row>
    <row r="169" spans="1:8" ht="31.5">
      <c r="A169" s="61" t="s">
        <v>24</v>
      </c>
      <c r="B169" s="64" t="s">
        <v>588</v>
      </c>
      <c r="C169" s="63" t="s">
        <v>25</v>
      </c>
      <c r="D169" s="63" t="s">
        <v>54</v>
      </c>
      <c r="E169" s="63" t="s">
        <v>79</v>
      </c>
      <c r="F169" s="82">
        <v>17320500</v>
      </c>
      <c r="G169" s="82">
        <v>17320500</v>
      </c>
      <c r="H169" s="82">
        <v>17320500</v>
      </c>
    </row>
    <row r="170" spans="1:8" ht="63">
      <c r="A170" s="61" t="s">
        <v>244</v>
      </c>
      <c r="B170" s="64" t="s">
        <v>416</v>
      </c>
      <c r="C170" s="63"/>
      <c r="D170" s="63"/>
      <c r="E170" s="63"/>
      <c r="F170" s="44">
        <f>SUM(F171:F172)</f>
        <v>17456125</v>
      </c>
      <c r="G170" s="44">
        <f>SUM(G171:G172)</f>
        <v>18150425</v>
      </c>
      <c r="H170" s="44">
        <f>SUM(H171:H172)</f>
        <v>18872425</v>
      </c>
    </row>
    <row r="171" spans="1:8" ht="31.5">
      <c r="A171" s="71" t="s">
        <v>603</v>
      </c>
      <c r="B171" s="64" t="s">
        <v>416</v>
      </c>
      <c r="C171" s="63" t="s">
        <v>68</v>
      </c>
      <c r="D171" s="63" t="s">
        <v>54</v>
      </c>
      <c r="E171" s="63" t="s">
        <v>79</v>
      </c>
      <c r="F171" s="44">
        <v>256125</v>
      </c>
      <c r="G171" s="44">
        <v>300425</v>
      </c>
      <c r="H171" s="44">
        <v>372425</v>
      </c>
    </row>
    <row r="172" spans="1:8" ht="31.5">
      <c r="A172" s="61" t="s">
        <v>24</v>
      </c>
      <c r="B172" s="64" t="s">
        <v>416</v>
      </c>
      <c r="C172" s="63" t="s">
        <v>25</v>
      </c>
      <c r="D172" s="63" t="s">
        <v>54</v>
      </c>
      <c r="E172" s="63" t="s">
        <v>79</v>
      </c>
      <c r="F172" s="44">
        <v>17200000</v>
      </c>
      <c r="G172" s="44">
        <v>17850000</v>
      </c>
      <c r="H172" s="44">
        <v>18500000</v>
      </c>
    </row>
    <row r="173" spans="1:8" ht="63">
      <c r="A173" s="61" t="s">
        <v>245</v>
      </c>
      <c r="B173" s="64" t="s">
        <v>417</v>
      </c>
      <c r="C173" s="63"/>
      <c r="D173" s="63"/>
      <c r="E173" s="63"/>
      <c r="F173" s="44">
        <f>SUM(F174:F175)</f>
        <v>534200</v>
      </c>
      <c r="G173" s="44">
        <f>SUM(G174:G175)</f>
        <v>554000</v>
      </c>
      <c r="H173" s="44">
        <f>SUM(H174:H175)</f>
        <v>574600</v>
      </c>
    </row>
    <row r="174" spans="1:8" ht="31.5">
      <c r="A174" s="71" t="s">
        <v>603</v>
      </c>
      <c r="B174" s="64" t="s">
        <v>417</v>
      </c>
      <c r="C174" s="63" t="s">
        <v>68</v>
      </c>
      <c r="D174" s="63" t="s">
        <v>54</v>
      </c>
      <c r="E174" s="63" t="s">
        <v>79</v>
      </c>
      <c r="F174" s="44">
        <v>14200</v>
      </c>
      <c r="G174" s="44">
        <v>17000</v>
      </c>
      <c r="H174" s="44">
        <v>19600</v>
      </c>
    </row>
    <row r="175" spans="1:8" ht="31.5">
      <c r="A175" s="61" t="s">
        <v>24</v>
      </c>
      <c r="B175" s="64" t="s">
        <v>417</v>
      </c>
      <c r="C175" s="63" t="s">
        <v>25</v>
      </c>
      <c r="D175" s="63" t="s">
        <v>54</v>
      </c>
      <c r="E175" s="63" t="s">
        <v>79</v>
      </c>
      <c r="F175" s="82">
        <v>520000</v>
      </c>
      <c r="G175" s="82">
        <v>537000</v>
      </c>
      <c r="H175" s="82">
        <v>555000</v>
      </c>
    </row>
    <row r="176" spans="1:8" ht="47.25">
      <c r="A176" s="61" t="s">
        <v>260</v>
      </c>
      <c r="B176" s="64" t="s">
        <v>418</v>
      </c>
      <c r="C176" s="63"/>
      <c r="D176" s="63"/>
      <c r="E176" s="63"/>
      <c r="F176" s="44">
        <f>SUM(F177:F178)</f>
        <v>16108500</v>
      </c>
      <c r="G176" s="44">
        <f>SUM(G177:G178)</f>
        <v>16748800</v>
      </c>
      <c r="H176" s="44">
        <f>SUM(H177:H178)</f>
        <v>17414700</v>
      </c>
    </row>
    <row r="177" spans="1:8" ht="31.5">
      <c r="A177" s="71" t="s">
        <v>603</v>
      </c>
      <c r="B177" s="64" t="s">
        <v>418</v>
      </c>
      <c r="C177" s="63" t="s">
        <v>68</v>
      </c>
      <c r="D177" s="63" t="s">
        <v>54</v>
      </c>
      <c r="E177" s="63" t="s">
        <v>79</v>
      </c>
      <c r="F177" s="44">
        <v>258500</v>
      </c>
      <c r="G177" s="44">
        <v>288800</v>
      </c>
      <c r="H177" s="44">
        <v>314700</v>
      </c>
    </row>
    <row r="178" spans="1:8" ht="31.5">
      <c r="A178" s="61" t="s">
        <v>24</v>
      </c>
      <c r="B178" s="64" t="s">
        <v>418</v>
      </c>
      <c r="C178" s="63" t="s">
        <v>25</v>
      </c>
      <c r="D178" s="63" t="s">
        <v>54</v>
      </c>
      <c r="E178" s="63" t="s">
        <v>79</v>
      </c>
      <c r="F178" s="82">
        <v>15850000</v>
      </c>
      <c r="G178" s="82">
        <v>16460000</v>
      </c>
      <c r="H178" s="82">
        <v>17100000</v>
      </c>
    </row>
    <row r="179" spans="1:8" ht="141.75">
      <c r="A179" s="61" t="s">
        <v>246</v>
      </c>
      <c r="B179" s="64" t="s">
        <v>419</v>
      </c>
      <c r="C179" s="63"/>
      <c r="D179" s="63"/>
      <c r="E179" s="63"/>
      <c r="F179" s="44">
        <f>SUM(F180:F181)</f>
        <v>50900</v>
      </c>
      <c r="G179" s="44">
        <f>SUM(G180:G181)</f>
        <v>52900</v>
      </c>
      <c r="H179" s="44">
        <f>SUM(H180:H181)</f>
        <v>55000</v>
      </c>
    </row>
    <row r="180" spans="1:8" ht="31.5">
      <c r="A180" s="71" t="s">
        <v>603</v>
      </c>
      <c r="B180" s="64" t="s">
        <v>419</v>
      </c>
      <c r="C180" s="63" t="s">
        <v>68</v>
      </c>
      <c r="D180" s="63" t="s">
        <v>54</v>
      </c>
      <c r="E180" s="63" t="s">
        <v>79</v>
      </c>
      <c r="F180" s="82">
        <v>900</v>
      </c>
      <c r="G180" s="82">
        <v>1400</v>
      </c>
      <c r="H180" s="82">
        <v>2000</v>
      </c>
    </row>
    <row r="181" spans="1:8" ht="31.5">
      <c r="A181" s="61" t="s">
        <v>24</v>
      </c>
      <c r="B181" s="64" t="s">
        <v>419</v>
      </c>
      <c r="C181" s="63" t="s">
        <v>25</v>
      </c>
      <c r="D181" s="63" t="s">
        <v>54</v>
      </c>
      <c r="E181" s="63" t="s">
        <v>79</v>
      </c>
      <c r="F181" s="82">
        <v>50000</v>
      </c>
      <c r="G181" s="82">
        <v>51500</v>
      </c>
      <c r="H181" s="82">
        <v>53000</v>
      </c>
    </row>
    <row r="182" spans="1:8" ht="157.5">
      <c r="A182" s="61" t="s">
        <v>247</v>
      </c>
      <c r="B182" s="64" t="s">
        <v>420</v>
      </c>
      <c r="C182" s="63"/>
      <c r="D182" s="63"/>
      <c r="E182" s="63"/>
      <c r="F182" s="44">
        <f>SUM(F183:F184)</f>
        <v>981671.65</v>
      </c>
      <c r="G182" s="44">
        <f>SUM(G183:G184)</f>
        <v>981671.65</v>
      </c>
      <c r="H182" s="44">
        <f>SUM(H183:H184)</f>
        <v>981671.65</v>
      </c>
    </row>
    <row r="183" spans="1:8" ht="31.5">
      <c r="A183" s="71" t="s">
        <v>603</v>
      </c>
      <c r="B183" s="64" t="s">
        <v>420</v>
      </c>
      <c r="C183" s="63" t="s">
        <v>68</v>
      </c>
      <c r="D183" s="63" t="s">
        <v>54</v>
      </c>
      <c r="E183" s="63" t="s">
        <v>79</v>
      </c>
      <c r="F183" s="44">
        <v>11671.65</v>
      </c>
      <c r="G183" s="44">
        <v>11671.65</v>
      </c>
      <c r="H183" s="44">
        <v>11671.65</v>
      </c>
    </row>
    <row r="184" spans="1:8" ht="31.5">
      <c r="A184" s="61" t="s">
        <v>24</v>
      </c>
      <c r="B184" s="64" t="s">
        <v>420</v>
      </c>
      <c r="C184" s="63" t="s">
        <v>25</v>
      </c>
      <c r="D184" s="63" t="s">
        <v>54</v>
      </c>
      <c r="E184" s="63" t="s">
        <v>79</v>
      </c>
      <c r="F184" s="82">
        <v>970000</v>
      </c>
      <c r="G184" s="82">
        <v>970000</v>
      </c>
      <c r="H184" s="82">
        <v>970000</v>
      </c>
    </row>
    <row r="185" spans="1:8" ht="63">
      <c r="A185" s="61" t="s">
        <v>248</v>
      </c>
      <c r="B185" s="64" t="s">
        <v>411</v>
      </c>
      <c r="C185" s="63"/>
      <c r="D185" s="63"/>
      <c r="E185" s="63"/>
      <c r="F185" s="44">
        <f>SUM(F186+F187+F188+F189)</f>
        <v>12435723.529999999</v>
      </c>
      <c r="G185" s="44">
        <f t="shared" ref="G185:H185" si="43">SUM(G186+G187+G188+G189)</f>
        <v>12435723.529999999</v>
      </c>
      <c r="H185" s="44">
        <f t="shared" si="43"/>
        <v>12435723.529999999</v>
      </c>
    </row>
    <row r="186" spans="1:8" ht="94.5">
      <c r="A186" s="78" t="s">
        <v>23</v>
      </c>
      <c r="B186" s="64" t="s">
        <v>411</v>
      </c>
      <c r="C186" s="63" t="s">
        <v>27</v>
      </c>
      <c r="D186" s="63" t="s">
        <v>54</v>
      </c>
      <c r="E186" s="63" t="s">
        <v>83</v>
      </c>
      <c r="F186" s="44">
        <v>3986000</v>
      </c>
      <c r="G186" s="44">
        <v>3986000</v>
      </c>
      <c r="H186" s="44">
        <v>3986000</v>
      </c>
    </row>
    <row r="187" spans="1:8" ht="31.5">
      <c r="A187" s="71" t="s">
        <v>603</v>
      </c>
      <c r="B187" s="64" t="s">
        <v>411</v>
      </c>
      <c r="C187" s="63" t="s">
        <v>68</v>
      </c>
      <c r="D187" s="63" t="s">
        <v>54</v>
      </c>
      <c r="E187" s="63" t="s">
        <v>79</v>
      </c>
      <c r="F187" s="82">
        <v>175064.8</v>
      </c>
      <c r="G187" s="82">
        <v>175064.8</v>
      </c>
      <c r="H187" s="82">
        <v>175064.8</v>
      </c>
    </row>
    <row r="188" spans="1:8" ht="31.5">
      <c r="A188" s="71" t="s">
        <v>603</v>
      </c>
      <c r="B188" s="64" t="s">
        <v>411</v>
      </c>
      <c r="C188" s="63" t="s">
        <v>68</v>
      </c>
      <c r="D188" s="63" t="s">
        <v>54</v>
      </c>
      <c r="E188" s="63" t="s">
        <v>83</v>
      </c>
      <c r="F188" s="44">
        <v>724658.73</v>
      </c>
      <c r="G188" s="44">
        <v>724658.73</v>
      </c>
      <c r="H188" s="44">
        <v>724658.73</v>
      </c>
    </row>
    <row r="189" spans="1:8" ht="31.5">
      <c r="A189" s="61" t="s">
        <v>24</v>
      </c>
      <c r="B189" s="64" t="s">
        <v>411</v>
      </c>
      <c r="C189" s="63" t="s">
        <v>25</v>
      </c>
      <c r="D189" s="63" t="s">
        <v>54</v>
      </c>
      <c r="E189" s="63" t="s">
        <v>79</v>
      </c>
      <c r="F189" s="82">
        <v>7550000</v>
      </c>
      <c r="G189" s="82">
        <v>7550000</v>
      </c>
      <c r="H189" s="82">
        <v>7550000</v>
      </c>
    </row>
    <row r="190" spans="1:8" ht="94.5">
      <c r="A190" s="61" t="s">
        <v>249</v>
      </c>
      <c r="B190" s="64" t="s">
        <v>421</v>
      </c>
      <c r="C190" s="63"/>
      <c r="D190" s="63"/>
      <c r="E190" s="63"/>
      <c r="F190" s="44">
        <f>SUM(F191:F192)</f>
        <v>81210300</v>
      </c>
      <c r="G190" s="44">
        <f>SUM(G191:G192)</f>
        <v>84447400</v>
      </c>
      <c r="H190" s="44">
        <f>SUM(H191:H192)</f>
        <v>87814560</v>
      </c>
    </row>
    <row r="191" spans="1:8" ht="31.5">
      <c r="A191" s="71" t="s">
        <v>603</v>
      </c>
      <c r="B191" s="64" t="s">
        <v>421</v>
      </c>
      <c r="C191" s="63" t="s">
        <v>68</v>
      </c>
      <c r="D191" s="63" t="s">
        <v>54</v>
      </c>
      <c r="E191" s="63" t="s">
        <v>79</v>
      </c>
      <c r="F191" s="44">
        <v>517300</v>
      </c>
      <c r="G191" s="44">
        <v>697400</v>
      </c>
      <c r="H191" s="44">
        <v>714560</v>
      </c>
    </row>
    <row r="192" spans="1:8" ht="31.5">
      <c r="A192" s="61" t="s">
        <v>24</v>
      </c>
      <c r="B192" s="64" t="s">
        <v>421</v>
      </c>
      <c r="C192" s="63" t="s">
        <v>25</v>
      </c>
      <c r="D192" s="63" t="s">
        <v>54</v>
      </c>
      <c r="E192" s="63" t="s">
        <v>79</v>
      </c>
      <c r="F192" s="44">
        <v>80693000</v>
      </c>
      <c r="G192" s="44">
        <v>83750000</v>
      </c>
      <c r="H192" s="44">
        <v>87100000</v>
      </c>
    </row>
    <row r="193" spans="1:8" ht="63">
      <c r="A193" s="61" t="s">
        <v>250</v>
      </c>
      <c r="B193" s="64" t="s">
        <v>422</v>
      </c>
      <c r="C193" s="63"/>
      <c r="D193" s="63"/>
      <c r="E193" s="63"/>
      <c r="F193" s="44">
        <f>SUM(F194:F195)</f>
        <v>1001200</v>
      </c>
      <c r="G193" s="44">
        <f>SUM(G194:G195)</f>
        <v>1001200</v>
      </c>
      <c r="H193" s="44">
        <f>SUM(H194:H195)</f>
        <v>1001200</v>
      </c>
    </row>
    <row r="194" spans="1:8" ht="31.5">
      <c r="A194" s="71" t="s">
        <v>603</v>
      </c>
      <c r="B194" s="64" t="s">
        <v>422</v>
      </c>
      <c r="C194" s="63" t="s">
        <v>68</v>
      </c>
      <c r="D194" s="63" t="s">
        <v>54</v>
      </c>
      <c r="E194" s="63" t="s">
        <v>79</v>
      </c>
      <c r="F194" s="82">
        <v>1200</v>
      </c>
      <c r="G194" s="82">
        <v>1200</v>
      </c>
      <c r="H194" s="82">
        <v>1200</v>
      </c>
    </row>
    <row r="195" spans="1:8" ht="31.5">
      <c r="A195" s="61" t="s">
        <v>24</v>
      </c>
      <c r="B195" s="64" t="s">
        <v>422</v>
      </c>
      <c r="C195" s="63" t="s">
        <v>25</v>
      </c>
      <c r="D195" s="63" t="s">
        <v>54</v>
      </c>
      <c r="E195" s="63" t="s">
        <v>79</v>
      </c>
      <c r="F195" s="82">
        <v>1000000</v>
      </c>
      <c r="G195" s="82">
        <v>1000000</v>
      </c>
      <c r="H195" s="82">
        <v>1000000</v>
      </c>
    </row>
    <row r="196" spans="1:8" ht="63">
      <c r="A196" s="61" t="s">
        <v>251</v>
      </c>
      <c r="B196" s="64" t="s">
        <v>423</v>
      </c>
      <c r="C196" s="63"/>
      <c r="D196" s="63"/>
      <c r="E196" s="63"/>
      <c r="F196" s="44">
        <f>SUM(F197:F197)</f>
        <v>100</v>
      </c>
      <c r="G196" s="44">
        <f>SUM(G197:G197)</f>
        <v>100</v>
      </c>
      <c r="H196" s="44">
        <f>SUM(H197:H197)</f>
        <v>100</v>
      </c>
    </row>
    <row r="197" spans="1:8" ht="31.5">
      <c r="A197" s="61" t="s">
        <v>24</v>
      </c>
      <c r="B197" s="64" t="s">
        <v>423</v>
      </c>
      <c r="C197" s="63" t="s">
        <v>25</v>
      </c>
      <c r="D197" s="63" t="s">
        <v>54</v>
      </c>
      <c r="E197" s="63" t="s">
        <v>79</v>
      </c>
      <c r="F197" s="82">
        <v>100</v>
      </c>
      <c r="G197" s="82">
        <v>100</v>
      </c>
      <c r="H197" s="82">
        <v>100</v>
      </c>
    </row>
    <row r="198" spans="1:8" ht="94.5">
      <c r="A198" s="61" t="s">
        <v>252</v>
      </c>
      <c r="B198" s="64" t="s">
        <v>424</v>
      </c>
      <c r="C198" s="63"/>
      <c r="D198" s="63"/>
      <c r="E198" s="63"/>
      <c r="F198" s="44">
        <f>SUM(F199:F200)</f>
        <v>2518400</v>
      </c>
      <c r="G198" s="44">
        <f>SUM(G199:G200)</f>
        <v>2618000</v>
      </c>
      <c r="H198" s="44">
        <f>SUM(H199:H200)</f>
        <v>2721500</v>
      </c>
    </row>
    <row r="199" spans="1:8" ht="31.5">
      <c r="A199" s="71" t="s">
        <v>603</v>
      </c>
      <c r="B199" s="64" t="s">
        <v>424</v>
      </c>
      <c r="C199" s="63" t="s">
        <v>68</v>
      </c>
      <c r="D199" s="63" t="s">
        <v>54</v>
      </c>
      <c r="E199" s="63" t="s">
        <v>79</v>
      </c>
      <c r="F199" s="44">
        <v>33000</v>
      </c>
      <c r="G199" s="44">
        <v>45000</v>
      </c>
      <c r="H199" s="44">
        <v>50000</v>
      </c>
    </row>
    <row r="200" spans="1:8" ht="31.5">
      <c r="A200" s="61" t="s">
        <v>24</v>
      </c>
      <c r="B200" s="64" t="s">
        <v>424</v>
      </c>
      <c r="C200" s="63" t="s">
        <v>25</v>
      </c>
      <c r="D200" s="63" t="s">
        <v>54</v>
      </c>
      <c r="E200" s="63" t="s">
        <v>79</v>
      </c>
      <c r="F200" s="82">
        <v>2485400</v>
      </c>
      <c r="G200" s="82">
        <v>2573000</v>
      </c>
      <c r="H200" s="82">
        <v>2671500</v>
      </c>
    </row>
    <row r="201" spans="1:8" ht="94.5">
      <c r="A201" s="72" t="s">
        <v>220</v>
      </c>
      <c r="B201" s="64" t="s">
        <v>412</v>
      </c>
      <c r="C201" s="64"/>
      <c r="D201" s="64"/>
      <c r="E201" s="64"/>
      <c r="F201" s="44">
        <f>SUM(F202)</f>
        <v>18200</v>
      </c>
      <c r="G201" s="44">
        <f>SUM(G202)</f>
        <v>18200</v>
      </c>
      <c r="H201" s="44">
        <f>SUM(H202)</f>
        <v>18200</v>
      </c>
    </row>
    <row r="202" spans="1:8" ht="31.5">
      <c r="A202" s="71" t="s">
        <v>603</v>
      </c>
      <c r="B202" s="64" t="s">
        <v>412</v>
      </c>
      <c r="C202" s="64" t="s">
        <v>68</v>
      </c>
      <c r="D202" s="64" t="s">
        <v>54</v>
      </c>
      <c r="E202" s="64" t="s">
        <v>83</v>
      </c>
      <c r="F202" s="67">
        <v>18200</v>
      </c>
      <c r="G202" s="67">
        <v>18200</v>
      </c>
      <c r="H202" s="67">
        <v>18200</v>
      </c>
    </row>
    <row r="203" spans="1:8" ht="157.5">
      <c r="A203" s="74" t="s">
        <v>221</v>
      </c>
      <c r="B203" s="64" t="s">
        <v>413</v>
      </c>
      <c r="C203" s="64"/>
      <c r="D203" s="64"/>
      <c r="E203" s="64"/>
      <c r="F203" s="70">
        <f>SUM(F205+F204)</f>
        <v>900000</v>
      </c>
      <c r="G203" s="70">
        <f>SUM(G205+G204)</f>
        <v>900000</v>
      </c>
      <c r="H203" s="70">
        <f>SUM(H205+H204)</f>
        <v>900000</v>
      </c>
    </row>
    <row r="204" spans="1:8" ht="94.5">
      <c r="A204" s="78" t="s">
        <v>23</v>
      </c>
      <c r="B204" s="64" t="s">
        <v>413</v>
      </c>
      <c r="C204" s="63" t="s">
        <v>27</v>
      </c>
      <c r="D204" s="64" t="s">
        <v>54</v>
      </c>
      <c r="E204" s="64" t="s">
        <v>83</v>
      </c>
      <c r="F204" s="70">
        <v>400000</v>
      </c>
      <c r="G204" s="70">
        <v>400000</v>
      </c>
      <c r="H204" s="70">
        <v>400000</v>
      </c>
    </row>
    <row r="205" spans="1:8" ht="31.5">
      <c r="A205" s="71" t="s">
        <v>603</v>
      </c>
      <c r="B205" s="64" t="s">
        <v>413</v>
      </c>
      <c r="C205" s="64" t="s">
        <v>68</v>
      </c>
      <c r="D205" s="64" t="s">
        <v>54</v>
      </c>
      <c r="E205" s="64" t="s">
        <v>83</v>
      </c>
      <c r="F205" s="82">
        <v>500000</v>
      </c>
      <c r="G205" s="82">
        <v>500000</v>
      </c>
      <c r="H205" s="82">
        <v>500000</v>
      </c>
    </row>
    <row r="206" spans="1:8" ht="173.25">
      <c r="A206" s="74" t="s">
        <v>222</v>
      </c>
      <c r="B206" s="64" t="s">
        <v>414</v>
      </c>
      <c r="C206" s="64"/>
      <c r="D206" s="64"/>
      <c r="E206" s="64"/>
      <c r="F206" s="70">
        <f>SUM(F208+F207)</f>
        <v>4600000</v>
      </c>
      <c r="G206" s="70">
        <f>SUM(G208+G207)</f>
        <v>4600000</v>
      </c>
      <c r="H206" s="70">
        <f>SUM(H208+H207)</f>
        <v>4600000</v>
      </c>
    </row>
    <row r="207" spans="1:8" ht="94.5">
      <c r="A207" s="78" t="s">
        <v>23</v>
      </c>
      <c r="B207" s="64" t="s">
        <v>414</v>
      </c>
      <c r="C207" s="63" t="s">
        <v>27</v>
      </c>
      <c r="D207" s="64" t="s">
        <v>54</v>
      </c>
      <c r="E207" s="64" t="s">
        <v>83</v>
      </c>
      <c r="F207" s="70">
        <v>3906000</v>
      </c>
      <c r="G207" s="70">
        <v>3906000</v>
      </c>
      <c r="H207" s="70">
        <v>3906000</v>
      </c>
    </row>
    <row r="208" spans="1:8" ht="31.5">
      <c r="A208" s="71" t="s">
        <v>603</v>
      </c>
      <c r="B208" s="64" t="s">
        <v>414</v>
      </c>
      <c r="C208" s="64" t="s">
        <v>68</v>
      </c>
      <c r="D208" s="64" t="s">
        <v>54</v>
      </c>
      <c r="E208" s="64" t="s">
        <v>83</v>
      </c>
      <c r="F208" s="70">
        <v>694000</v>
      </c>
      <c r="G208" s="70">
        <v>694000</v>
      </c>
      <c r="H208" s="70">
        <v>694000</v>
      </c>
    </row>
    <row r="209" spans="1:8" ht="110.25">
      <c r="A209" s="72" t="s">
        <v>224</v>
      </c>
      <c r="B209" s="64" t="s">
        <v>415</v>
      </c>
      <c r="C209" s="64"/>
      <c r="D209" s="64"/>
      <c r="E209" s="64"/>
      <c r="F209" s="44">
        <f t="shared" ref="F209:H209" si="44">SUM(F210)</f>
        <v>536483.19999999995</v>
      </c>
      <c r="G209" s="44">
        <f t="shared" si="44"/>
        <v>578761.05000000005</v>
      </c>
      <c r="H209" s="44">
        <f t="shared" si="44"/>
        <v>601913.55000000005</v>
      </c>
    </row>
    <row r="210" spans="1:8" ht="31.5">
      <c r="A210" s="71" t="s">
        <v>603</v>
      </c>
      <c r="B210" s="64" t="s">
        <v>415</v>
      </c>
      <c r="C210" s="64" t="s">
        <v>68</v>
      </c>
      <c r="D210" s="64" t="s">
        <v>54</v>
      </c>
      <c r="E210" s="64" t="s">
        <v>83</v>
      </c>
      <c r="F210" s="82">
        <v>536483.19999999995</v>
      </c>
      <c r="G210" s="82">
        <v>578761.05000000005</v>
      </c>
      <c r="H210" s="82">
        <v>601913.55000000005</v>
      </c>
    </row>
    <row r="211" spans="1:8" ht="15.75">
      <c r="A211" s="76" t="s">
        <v>123</v>
      </c>
      <c r="B211" s="64" t="s">
        <v>428</v>
      </c>
      <c r="C211" s="63"/>
      <c r="D211" s="63"/>
      <c r="E211" s="63"/>
      <c r="F211" s="44">
        <f>SUM(F212)</f>
        <v>466000</v>
      </c>
      <c r="G211" s="44">
        <f>SUM(G212)</f>
        <v>466000</v>
      </c>
      <c r="H211" s="44">
        <f>SUM(H212)</f>
        <v>466000</v>
      </c>
    </row>
    <row r="212" spans="1:8" ht="31.5">
      <c r="A212" s="71" t="s">
        <v>603</v>
      </c>
      <c r="B212" s="64" t="s">
        <v>428</v>
      </c>
      <c r="C212" s="63" t="s">
        <v>68</v>
      </c>
      <c r="D212" s="63" t="s">
        <v>54</v>
      </c>
      <c r="E212" s="63" t="s">
        <v>79</v>
      </c>
      <c r="F212" s="44">
        <v>466000</v>
      </c>
      <c r="G212" s="44">
        <v>466000</v>
      </c>
      <c r="H212" s="44">
        <v>466000</v>
      </c>
    </row>
    <row r="213" spans="1:8" ht="31.5">
      <c r="A213" s="76" t="s">
        <v>103</v>
      </c>
      <c r="B213" s="64" t="s">
        <v>429</v>
      </c>
      <c r="C213" s="63"/>
      <c r="D213" s="63"/>
      <c r="E213" s="63"/>
      <c r="F213" s="44">
        <f t="shared" ref="F213:H213" si="45">SUM(F214)</f>
        <v>400000</v>
      </c>
      <c r="G213" s="44">
        <f t="shared" si="45"/>
        <v>400000</v>
      </c>
      <c r="H213" s="44">
        <f t="shared" si="45"/>
        <v>400000</v>
      </c>
    </row>
    <row r="214" spans="1:8" ht="47.25">
      <c r="A214" s="78" t="s">
        <v>110</v>
      </c>
      <c r="B214" s="64" t="s">
        <v>429</v>
      </c>
      <c r="C214" s="63" t="s">
        <v>5</v>
      </c>
      <c r="D214" s="63" t="s">
        <v>54</v>
      </c>
      <c r="E214" s="63" t="s">
        <v>79</v>
      </c>
      <c r="F214" s="44">
        <v>400000</v>
      </c>
      <c r="G214" s="44">
        <v>400000</v>
      </c>
      <c r="H214" s="44">
        <v>400000</v>
      </c>
    </row>
    <row r="215" spans="1:8" ht="141.75">
      <c r="A215" s="73" t="s">
        <v>228</v>
      </c>
      <c r="B215" s="64" t="s">
        <v>425</v>
      </c>
      <c r="C215" s="63"/>
      <c r="D215" s="63"/>
      <c r="E215" s="63"/>
      <c r="F215" s="44">
        <f t="shared" ref="F215" si="46">SUM(F216)</f>
        <v>1500000</v>
      </c>
      <c r="G215" s="82"/>
      <c r="H215" s="82"/>
    </row>
    <row r="216" spans="1:8" ht="31.5">
      <c r="A216" s="61" t="s">
        <v>24</v>
      </c>
      <c r="B216" s="64" t="s">
        <v>425</v>
      </c>
      <c r="C216" s="63" t="s">
        <v>25</v>
      </c>
      <c r="D216" s="63" t="s">
        <v>54</v>
      </c>
      <c r="E216" s="63" t="s">
        <v>79</v>
      </c>
      <c r="F216" s="82">
        <v>1500000</v>
      </c>
      <c r="G216" s="82"/>
      <c r="H216" s="82"/>
    </row>
    <row r="217" spans="1:8" ht="63">
      <c r="A217" s="61" t="s">
        <v>234</v>
      </c>
      <c r="B217" s="62" t="s">
        <v>426</v>
      </c>
      <c r="C217" s="63"/>
      <c r="D217" s="63"/>
      <c r="E217" s="63"/>
      <c r="F217" s="44">
        <f>SUM(F218:F219)</f>
        <v>3883365</v>
      </c>
      <c r="G217" s="44">
        <f>SUM(G218:G219)</f>
        <v>4036463</v>
      </c>
      <c r="H217" s="44">
        <f>SUM(H218:H219)</f>
        <v>4195532</v>
      </c>
    </row>
    <row r="218" spans="1:8" ht="31.5">
      <c r="A218" s="71" t="s">
        <v>603</v>
      </c>
      <c r="B218" s="62" t="s">
        <v>426</v>
      </c>
      <c r="C218" s="63" t="s">
        <v>68</v>
      </c>
      <c r="D218" s="63" t="s">
        <v>54</v>
      </c>
      <c r="E218" s="63" t="s">
        <v>79</v>
      </c>
      <c r="F218" s="82">
        <v>83365</v>
      </c>
      <c r="G218" s="82">
        <v>86463</v>
      </c>
      <c r="H218" s="82">
        <v>95532</v>
      </c>
    </row>
    <row r="219" spans="1:8" ht="31.5">
      <c r="A219" s="61" t="s">
        <v>24</v>
      </c>
      <c r="B219" s="62" t="s">
        <v>426</v>
      </c>
      <c r="C219" s="63" t="s">
        <v>25</v>
      </c>
      <c r="D219" s="63" t="s">
        <v>54</v>
      </c>
      <c r="E219" s="63" t="s">
        <v>79</v>
      </c>
      <c r="F219" s="82">
        <v>3800000</v>
      </c>
      <c r="G219" s="82">
        <v>3950000</v>
      </c>
      <c r="H219" s="82">
        <v>4100000</v>
      </c>
    </row>
    <row r="220" spans="1:8" ht="47.25">
      <c r="A220" s="78" t="s">
        <v>69</v>
      </c>
      <c r="B220" s="64" t="s">
        <v>427</v>
      </c>
      <c r="C220" s="63"/>
      <c r="D220" s="63"/>
      <c r="E220" s="63"/>
      <c r="F220" s="44">
        <f>SUM(F221:F222)</f>
        <v>20641900</v>
      </c>
      <c r="G220" s="44">
        <f>SUM(G221:G222)</f>
        <v>20629500</v>
      </c>
      <c r="H220" s="44">
        <f>SUM(H221:H222)</f>
        <v>20625300</v>
      </c>
    </row>
    <row r="221" spans="1:8" ht="31.5">
      <c r="A221" s="71" t="s">
        <v>603</v>
      </c>
      <c r="B221" s="64" t="s">
        <v>427</v>
      </c>
      <c r="C221" s="63" t="s">
        <v>68</v>
      </c>
      <c r="D221" s="63" t="s">
        <v>54</v>
      </c>
      <c r="E221" s="63" t="s">
        <v>79</v>
      </c>
      <c r="F221" s="82">
        <v>41900</v>
      </c>
      <c r="G221" s="82">
        <v>49500</v>
      </c>
      <c r="H221" s="82">
        <v>55300</v>
      </c>
    </row>
    <row r="222" spans="1:8" ht="31.5">
      <c r="A222" s="61" t="s">
        <v>24</v>
      </c>
      <c r="B222" s="64" t="s">
        <v>427</v>
      </c>
      <c r="C222" s="63" t="s">
        <v>25</v>
      </c>
      <c r="D222" s="63" t="s">
        <v>54</v>
      </c>
      <c r="E222" s="63" t="s">
        <v>79</v>
      </c>
      <c r="F222" s="82">
        <v>20600000</v>
      </c>
      <c r="G222" s="82">
        <v>20580000</v>
      </c>
      <c r="H222" s="82">
        <v>20570000</v>
      </c>
    </row>
    <row r="223" spans="1:8" ht="31.5">
      <c r="A223" s="78" t="s">
        <v>430</v>
      </c>
      <c r="B223" s="64" t="s">
        <v>431</v>
      </c>
      <c r="C223" s="63"/>
      <c r="D223" s="63"/>
      <c r="E223" s="63"/>
      <c r="F223" s="44">
        <f>SUM(F224+F226)</f>
        <v>190600</v>
      </c>
      <c r="G223" s="44">
        <f t="shared" ref="G223:H223" si="47">SUM(G224+G226)</f>
        <v>190600</v>
      </c>
      <c r="H223" s="44">
        <f t="shared" si="47"/>
        <v>80000</v>
      </c>
    </row>
    <row r="224" spans="1:8" ht="63">
      <c r="A224" s="72" t="s">
        <v>223</v>
      </c>
      <c r="B224" s="64" t="s">
        <v>432</v>
      </c>
      <c r="C224" s="63"/>
      <c r="D224" s="63"/>
      <c r="E224" s="63"/>
      <c r="F224" s="44">
        <f>SUM(F225)</f>
        <v>110600</v>
      </c>
      <c r="G224" s="44">
        <f>SUM(G225)</f>
        <v>110600</v>
      </c>
      <c r="H224" s="44"/>
    </row>
    <row r="225" spans="1:8" ht="31.5">
      <c r="A225" s="71" t="s">
        <v>603</v>
      </c>
      <c r="B225" s="64" t="s">
        <v>432</v>
      </c>
      <c r="C225" s="63" t="s">
        <v>68</v>
      </c>
      <c r="D225" s="63" t="s">
        <v>54</v>
      </c>
      <c r="E225" s="63" t="s">
        <v>83</v>
      </c>
      <c r="F225" s="44">
        <v>110600</v>
      </c>
      <c r="G225" s="44">
        <v>110600</v>
      </c>
      <c r="H225" s="44"/>
    </row>
    <row r="226" spans="1:8" ht="78.75">
      <c r="A226" s="78" t="s">
        <v>139</v>
      </c>
      <c r="B226" s="64" t="s">
        <v>433</v>
      </c>
      <c r="C226" s="63"/>
      <c r="D226" s="63"/>
      <c r="E226" s="63"/>
      <c r="F226" s="44">
        <f>SUM(F227)</f>
        <v>80000</v>
      </c>
      <c r="G226" s="44">
        <f>SUM(G227)</f>
        <v>80000</v>
      </c>
      <c r="H226" s="44">
        <f>SUM(H227)</f>
        <v>80000</v>
      </c>
    </row>
    <row r="227" spans="1:8" ht="31.5">
      <c r="A227" s="71" t="s">
        <v>603</v>
      </c>
      <c r="B227" s="64" t="s">
        <v>433</v>
      </c>
      <c r="C227" s="63" t="s">
        <v>68</v>
      </c>
      <c r="D227" s="63" t="s">
        <v>54</v>
      </c>
      <c r="E227" s="63" t="s">
        <v>83</v>
      </c>
      <c r="F227" s="44">
        <v>80000</v>
      </c>
      <c r="G227" s="44">
        <v>80000</v>
      </c>
      <c r="H227" s="44">
        <v>80000</v>
      </c>
    </row>
    <row r="228" spans="1:8" ht="63">
      <c r="A228" s="78" t="s">
        <v>434</v>
      </c>
      <c r="B228" s="62" t="s">
        <v>186</v>
      </c>
      <c r="C228" s="63"/>
      <c r="D228" s="63"/>
      <c r="E228" s="63"/>
      <c r="F228" s="44">
        <f>SUM(F231+F229)</f>
        <v>60050548.659999996</v>
      </c>
      <c r="G228" s="44">
        <f t="shared" ref="G228:H228" si="48">SUM(G231+G229)</f>
        <v>60050548.659999996</v>
      </c>
      <c r="H228" s="44">
        <f t="shared" si="48"/>
        <v>60073398.659999996</v>
      </c>
    </row>
    <row r="229" spans="1:8" ht="47.25">
      <c r="A229" s="72" t="s">
        <v>218</v>
      </c>
      <c r="B229" s="64" t="s">
        <v>435</v>
      </c>
      <c r="C229" s="63"/>
      <c r="D229" s="63"/>
      <c r="E229" s="63"/>
      <c r="F229" s="44">
        <f t="shared" ref="F229:H229" si="49">SUM(F230)</f>
        <v>48068450</v>
      </c>
      <c r="G229" s="44">
        <f t="shared" si="49"/>
        <v>48068450</v>
      </c>
      <c r="H229" s="44">
        <f t="shared" si="49"/>
        <v>48091300</v>
      </c>
    </row>
    <row r="230" spans="1:8" ht="47.25">
      <c r="A230" s="78" t="s">
        <v>110</v>
      </c>
      <c r="B230" s="64" t="s">
        <v>435</v>
      </c>
      <c r="C230" s="63" t="s">
        <v>5</v>
      </c>
      <c r="D230" s="63" t="s">
        <v>54</v>
      </c>
      <c r="E230" s="63" t="s">
        <v>78</v>
      </c>
      <c r="F230" s="67">
        <v>48068450</v>
      </c>
      <c r="G230" s="67">
        <v>48068450</v>
      </c>
      <c r="H230" s="67">
        <v>48091300</v>
      </c>
    </row>
    <row r="231" spans="1:8" ht="47.25">
      <c r="A231" s="78" t="s">
        <v>8</v>
      </c>
      <c r="B231" s="62" t="s">
        <v>645</v>
      </c>
      <c r="C231" s="63"/>
      <c r="D231" s="63"/>
      <c r="E231" s="63"/>
      <c r="F231" s="44">
        <f>SUM(F232:F234)</f>
        <v>11982098.66</v>
      </c>
      <c r="G231" s="44">
        <f>SUM(G232:G234)</f>
        <v>11982098.66</v>
      </c>
      <c r="H231" s="44">
        <f>SUM(H232:H234)</f>
        <v>11982098.66</v>
      </c>
    </row>
    <row r="232" spans="1:8" ht="94.5">
      <c r="A232" s="78" t="s">
        <v>23</v>
      </c>
      <c r="B232" s="62" t="s">
        <v>645</v>
      </c>
      <c r="C232" s="63" t="s">
        <v>27</v>
      </c>
      <c r="D232" s="63" t="s">
        <v>54</v>
      </c>
      <c r="E232" s="63" t="s">
        <v>83</v>
      </c>
      <c r="F232" s="44">
        <v>11364116.560000001</v>
      </c>
      <c r="G232" s="44">
        <v>11364116.560000001</v>
      </c>
      <c r="H232" s="44">
        <v>11364116.560000001</v>
      </c>
    </row>
    <row r="233" spans="1:8" ht="31.5">
      <c r="A233" s="71" t="s">
        <v>603</v>
      </c>
      <c r="B233" s="62" t="s">
        <v>645</v>
      </c>
      <c r="C233" s="63" t="s">
        <v>68</v>
      </c>
      <c r="D233" s="63" t="s">
        <v>54</v>
      </c>
      <c r="E233" s="63" t="s">
        <v>83</v>
      </c>
      <c r="F233" s="44">
        <v>605982.1</v>
      </c>
      <c r="G233" s="44">
        <v>605982.1</v>
      </c>
      <c r="H233" s="44">
        <v>605982.1</v>
      </c>
    </row>
    <row r="234" spans="1:8" ht="15.75">
      <c r="A234" s="76" t="s">
        <v>114</v>
      </c>
      <c r="B234" s="62" t="s">
        <v>645</v>
      </c>
      <c r="C234" s="63" t="s">
        <v>115</v>
      </c>
      <c r="D234" s="63" t="s">
        <v>54</v>
      </c>
      <c r="E234" s="63" t="s">
        <v>83</v>
      </c>
      <c r="F234" s="44">
        <v>12000</v>
      </c>
      <c r="G234" s="44">
        <v>12000</v>
      </c>
      <c r="H234" s="44">
        <v>12000</v>
      </c>
    </row>
    <row r="235" spans="1:8" ht="47.25">
      <c r="A235" s="78" t="s">
        <v>624</v>
      </c>
      <c r="B235" s="64" t="s">
        <v>436</v>
      </c>
      <c r="C235" s="63"/>
      <c r="D235" s="63"/>
      <c r="E235" s="63"/>
      <c r="F235" s="44">
        <f t="shared" ref="F235:H235" si="50">SUM(F236)</f>
        <v>2015000</v>
      </c>
      <c r="G235" s="44">
        <f t="shared" si="50"/>
        <v>2015000</v>
      </c>
      <c r="H235" s="44">
        <f t="shared" si="50"/>
        <v>2015000</v>
      </c>
    </row>
    <row r="236" spans="1:8" ht="63">
      <c r="A236" s="78" t="s">
        <v>185</v>
      </c>
      <c r="B236" s="64" t="s">
        <v>437</v>
      </c>
      <c r="C236" s="63"/>
      <c r="D236" s="63"/>
      <c r="E236" s="63"/>
      <c r="F236" s="44">
        <f>SUM(F237)</f>
        <v>2015000</v>
      </c>
      <c r="G236" s="44">
        <f t="shared" ref="G236:H236" si="51">SUM(G237)</f>
        <v>2015000</v>
      </c>
      <c r="H236" s="44">
        <f t="shared" si="51"/>
        <v>2015000</v>
      </c>
    </row>
    <row r="237" spans="1:8" ht="47.25">
      <c r="A237" s="78" t="s">
        <v>110</v>
      </c>
      <c r="B237" s="64" t="s">
        <v>437</v>
      </c>
      <c r="C237" s="63" t="s">
        <v>5</v>
      </c>
      <c r="D237" s="63" t="s">
        <v>54</v>
      </c>
      <c r="E237" s="63" t="s">
        <v>83</v>
      </c>
      <c r="F237" s="44">
        <v>2015000</v>
      </c>
      <c r="G237" s="44">
        <v>2015000</v>
      </c>
      <c r="H237" s="44">
        <v>2015000</v>
      </c>
    </row>
    <row r="238" spans="1:8" ht="52.5" customHeight="1">
      <c r="A238" s="80" t="s">
        <v>695</v>
      </c>
      <c r="B238" s="77" t="s">
        <v>164</v>
      </c>
      <c r="C238" s="50"/>
      <c r="D238" s="50"/>
      <c r="E238" s="50"/>
      <c r="F238" s="51">
        <f>SUM(F239+F249)</f>
        <v>192016533</v>
      </c>
      <c r="G238" s="51">
        <f t="shared" ref="G238:H238" si="52">SUM(G239+G249)</f>
        <v>184558000</v>
      </c>
      <c r="H238" s="51">
        <f t="shared" si="52"/>
        <v>184558000</v>
      </c>
    </row>
    <row r="239" spans="1:8" ht="47.25">
      <c r="A239" s="65" t="s">
        <v>330</v>
      </c>
      <c r="B239" s="64" t="s">
        <v>166</v>
      </c>
      <c r="C239" s="50"/>
      <c r="D239" s="50"/>
      <c r="E239" s="50"/>
      <c r="F239" s="44">
        <f>SUM(F240+F246)</f>
        <v>8057133</v>
      </c>
      <c r="G239" s="51"/>
      <c r="H239" s="51"/>
    </row>
    <row r="240" spans="1:8" ht="31.5">
      <c r="A240" s="76" t="s">
        <v>438</v>
      </c>
      <c r="B240" s="64" t="s">
        <v>439</v>
      </c>
      <c r="C240" s="50"/>
      <c r="D240" s="50"/>
      <c r="E240" s="50"/>
      <c r="F240" s="44">
        <f t="shared" ref="F240:F242" si="53">SUM(F241)</f>
        <v>222333</v>
      </c>
      <c r="G240" s="51"/>
      <c r="H240" s="51"/>
    </row>
    <row r="241" spans="1:8" ht="15.75">
      <c r="A241" s="76" t="s">
        <v>239</v>
      </c>
      <c r="B241" s="62" t="s">
        <v>440</v>
      </c>
      <c r="C241" s="50"/>
      <c r="D241" s="50"/>
      <c r="E241" s="50"/>
      <c r="F241" s="44">
        <f>F242+F244</f>
        <v>222333</v>
      </c>
      <c r="G241" s="51"/>
      <c r="H241" s="51"/>
    </row>
    <row r="242" spans="1:8" ht="63">
      <c r="A242" s="61" t="s">
        <v>280</v>
      </c>
      <c r="B242" s="62" t="s">
        <v>441</v>
      </c>
      <c r="C242" s="63"/>
      <c r="D242" s="63"/>
      <c r="E242" s="63"/>
      <c r="F242" s="44">
        <f t="shared" si="53"/>
        <v>74111</v>
      </c>
      <c r="G242" s="51"/>
      <c r="H242" s="51"/>
    </row>
    <row r="243" spans="1:8" ht="47.25">
      <c r="A243" s="78" t="s">
        <v>110</v>
      </c>
      <c r="B243" s="62" t="s">
        <v>441</v>
      </c>
      <c r="C243" s="63" t="s">
        <v>5</v>
      </c>
      <c r="D243" s="63" t="s">
        <v>58</v>
      </c>
      <c r="E243" s="63" t="s">
        <v>77</v>
      </c>
      <c r="F243" s="44">
        <v>74111</v>
      </c>
      <c r="G243" s="51"/>
      <c r="H243" s="51"/>
    </row>
    <row r="244" spans="1:8" ht="63">
      <c r="A244" s="71" t="s">
        <v>240</v>
      </c>
      <c r="B244" s="62" t="s">
        <v>442</v>
      </c>
      <c r="C244" s="63"/>
      <c r="D244" s="63"/>
      <c r="E244" s="63"/>
      <c r="F244" s="44">
        <f t="shared" ref="F244" si="54">SUM(F245)</f>
        <v>148222</v>
      </c>
      <c r="G244" s="51"/>
      <c r="H244" s="51"/>
    </row>
    <row r="245" spans="1:8" ht="47.25">
      <c r="A245" s="78" t="s">
        <v>110</v>
      </c>
      <c r="B245" s="62" t="s">
        <v>442</v>
      </c>
      <c r="C245" s="63" t="s">
        <v>5</v>
      </c>
      <c r="D245" s="63" t="s">
        <v>58</v>
      </c>
      <c r="E245" s="63" t="s">
        <v>77</v>
      </c>
      <c r="F245" s="44">
        <v>148222</v>
      </c>
      <c r="G245" s="51"/>
      <c r="H245" s="51"/>
    </row>
    <row r="246" spans="1:8" ht="34.5" customHeight="1">
      <c r="A246" s="61" t="s">
        <v>443</v>
      </c>
      <c r="B246" s="64" t="s">
        <v>445</v>
      </c>
      <c r="C246" s="63"/>
      <c r="D246" s="63"/>
      <c r="E246" s="63"/>
      <c r="F246" s="44">
        <f>SUM(F247)</f>
        <v>7834800</v>
      </c>
      <c r="G246" s="51"/>
      <c r="H246" s="51"/>
    </row>
    <row r="247" spans="1:8" ht="34.5" customHeight="1">
      <c r="A247" s="72" t="s">
        <v>281</v>
      </c>
      <c r="B247" s="62" t="s">
        <v>444</v>
      </c>
      <c r="C247" s="63"/>
      <c r="D247" s="63"/>
      <c r="E247" s="63"/>
      <c r="F247" s="44">
        <f>SUM(F248)</f>
        <v>7834800</v>
      </c>
      <c r="G247" s="51"/>
      <c r="H247" s="51"/>
    </row>
    <row r="248" spans="1:8" ht="57" customHeight="1">
      <c r="A248" s="78" t="s">
        <v>110</v>
      </c>
      <c r="B248" s="62" t="s">
        <v>444</v>
      </c>
      <c r="C248" s="63" t="s">
        <v>5</v>
      </c>
      <c r="D248" s="63" t="s">
        <v>58</v>
      </c>
      <c r="E248" s="63" t="s">
        <v>77</v>
      </c>
      <c r="F248" s="44">
        <v>7834800</v>
      </c>
      <c r="G248" s="51"/>
      <c r="H248" s="51"/>
    </row>
    <row r="249" spans="1:8" ht="27.75" customHeight="1">
      <c r="A249" s="72" t="s">
        <v>342</v>
      </c>
      <c r="B249" s="64" t="s">
        <v>165</v>
      </c>
      <c r="C249" s="63"/>
      <c r="D249" s="63"/>
      <c r="E249" s="63"/>
      <c r="F249" s="44">
        <f>F250+F253+F258+F261+F264</f>
        <v>183959400</v>
      </c>
      <c r="G249" s="44">
        <f>G250+G253+G258+G261+G264</f>
        <v>184558000</v>
      </c>
      <c r="H249" s="44">
        <f>H250+H253+H258+H261+H264</f>
        <v>184558000</v>
      </c>
    </row>
    <row r="250" spans="1:8" ht="47.25">
      <c r="A250" s="65" t="s">
        <v>625</v>
      </c>
      <c r="B250" s="64" t="s">
        <v>446</v>
      </c>
      <c r="C250" s="63"/>
      <c r="D250" s="63"/>
      <c r="E250" s="63"/>
      <c r="F250" s="44">
        <f t="shared" ref="F250:H250" si="55">SUM(F251)</f>
        <v>87625100</v>
      </c>
      <c r="G250" s="44">
        <f t="shared" si="55"/>
        <v>88522500</v>
      </c>
      <c r="H250" s="44">
        <f t="shared" si="55"/>
        <v>88522500</v>
      </c>
    </row>
    <row r="251" spans="1:8" ht="47.25">
      <c r="A251" s="61" t="s">
        <v>641</v>
      </c>
      <c r="B251" s="64" t="s">
        <v>664</v>
      </c>
      <c r="C251" s="63"/>
      <c r="D251" s="63"/>
      <c r="E251" s="63"/>
      <c r="F251" s="44">
        <f>SUM(F252)</f>
        <v>87625100</v>
      </c>
      <c r="G251" s="44">
        <f t="shared" ref="G251:H251" si="56">SUM(G252)</f>
        <v>88522500</v>
      </c>
      <c r="H251" s="44">
        <f t="shared" si="56"/>
        <v>88522500</v>
      </c>
    </row>
    <row r="252" spans="1:8" ht="47.25">
      <c r="A252" s="78" t="s">
        <v>110</v>
      </c>
      <c r="B252" s="64" t="s">
        <v>664</v>
      </c>
      <c r="C252" s="63" t="s">
        <v>5</v>
      </c>
      <c r="D252" s="63" t="s">
        <v>58</v>
      </c>
      <c r="E252" s="63" t="s">
        <v>77</v>
      </c>
      <c r="F252" s="44">
        <v>87625100</v>
      </c>
      <c r="G252" s="44">
        <v>88522500</v>
      </c>
      <c r="H252" s="44">
        <v>88522500</v>
      </c>
    </row>
    <row r="253" spans="1:8" ht="47.25">
      <c r="A253" s="78" t="s">
        <v>626</v>
      </c>
      <c r="B253" s="64" t="s">
        <v>447</v>
      </c>
      <c r="C253" s="63"/>
      <c r="D253" s="63"/>
      <c r="E253" s="63"/>
      <c r="F253" s="44">
        <f>SUM(F256+F254)</f>
        <v>35809100</v>
      </c>
      <c r="G253" s="44">
        <f t="shared" ref="G253:H253" si="57">SUM(G256+G254)</f>
        <v>35934200</v>
      </c>
      <c r="H253" s="44">
        <f t="shared" si="57"/>
        <v>35934200</v>
      </c>
    </row>
    <row r="254" spans="1:8" ht="31.5">
      <c r="A254" s="78" t="s">
        <v>46</v>
      </c>
      <c r="B254" s="64" t="s">
        <v>448</v>
      </c>
      <c r="C254" s="63"/>
      <c r="D254" s="63"/>
      <c r="E254" s="63"/>
      <c r="F254" s="44">
        <f t="shared" ref="F254:H254" si="58">SUM(F255)</f>
        <v>240100</v>
      </c>
      <c r="G254" s="44">
        <f t="shared" si="58"/>
        <v>240100</v>
      </c>
      <c r="H254" s="44">
        <f t="shared" si="58"/>
        <v>240100</v>
      </c>
    </row>
    <row r="255" spans="1:8" ht="47.25">
      <c r="A255" s="78" t="s">
        <v>110</v>
      </c>
      <c r="B255" s="64" t="s">
        <v>448</v>
      </c>
      <c r="C255" s="63" t="s">
        <v>5</v>
      </c>
      <c r="D255" s="63" t="s">
        <v>58</v>
      </c>
      <c r="E255" s="63" t="s">
        <v>77</v>
      </c>
      <c r="F255" s="44">
        <v>240100</v>
      </c>
      <c r="G255" s="44">
        <v>240100</v>
      </c>
      <c r="H255" s="44">
        <v>240100</v>
      </c>
    </row>
    <row r="256" spans="1:8" ht="47.25">
      <c r="A256" s="78" t="s">
        <v>649</v>
      </c>
      <c r="B256" s="64" t="s">
        <v>665</v>
      </c>
      <c r="C256" s="63"/>
      <c r="D256" s="63"/>
      <c r="E256" s="63"/>
      <c r="F256" s="44">
        <f t="shared" ref="F256:H256" si="59">SUM(F257)</f>
        <v>35569000</v>
      </c>
      <c r="G256" s="44">
        <f t="shared" si="59"/>
        <v>35694100</v>
      </c>
      <c r="H256" s="44">
        <f t="shared" si="59"/>
        <v>35694100</v>
      </c>
    </row>
    <row r="257" spans="1:8" ht="47.25">
      <c r="A257" s="78" t="s">
        <v>110</v>
      </c>
      <c r="B257" s="64" t="s">
        <v>665</v>
      </c>
      <c r="C257" s="63" t="s">
        <v>5</v>
      </c>
      <c r="D257" s="63" t="s">
        <v>58</v>
      </c>
      <c r="E257" s="63" t="s">
        <v>77</v>
      </c>
      <c r="F257" s="104">
        <v>35569000</v>
      </c>
      <c r="G257" s="104">
        <v>35694100</v>
      </c>
      <c r="H257" s="104">
        <v>35694100</v>
      </c>
    </row>
    <row r="258" spans="1:8" ht="47.25">
      <c r="A258" s="78" t="s">
        <v>627</v>
      </c>
      <c r="B258" s="64" t="s">
        <v>449</v>
      </c>
      <c r="C258" s="63"/>
      <c r="D258" s="63"/>
      <c r="E258" s="63"/>
      <c r="F258" s="44">
        <f t="shared" ref="F258:H259" si="60">SUM(F259)</f>
        <v>36524000</v>
      </c>
      <c r="G258" s="44">
        <f t="shared" si="60"/>
        <v>36002000</v>
      </c>
      <c r="H258" s="44">
        <f t="shared" si="60"/>
        <v>36002000</v>
      </c>
    </row>
    <row r="259" spans="1:8" ht="63">
      <c r="A259" s="72" t="s">
        <v>648</v>
      </c>
      <c r="B259" s="64" t="s">
        <v>666</v>
      </c>
      <c r="C259" s="63"/>
      <c r="D259" s="63"/>
      <c r="E259" s="63"/>
      <c r="F259" s="44">
        <f t="shared" si="60"/>
        <v>36524000</v>
      </c>
      <c r="G259" s="44">
        <f t="shared" si="60"/>
        <v>36002000</v>
      </c>
      <c r="H259" s="44">
        <f t="shared" si="60"/>
        <v>36002000</v>
      </c>
    </row>
    <row r="260" spans="1:8" ht="47.25">
      <c r="A260" s="78" t="s">
        <v>110</v>
      </c>
      <c r="B260" s="64" t="s">
        <v>666</v>
      </c>
      <c r="C260" s="63" t="s">
        <v>5</v>
      </c>
      <c r="D260" s="63" t="s">
        <v>84</v>
      </c>
      <c r="E260" s="63" t="s">
        <v>79</v>
      </c>
      <c r="F260" s="104">
        <v>36524000</v>
      </c>
      <c r="G260" s="44">
        <v>36002000</v>
      </c>
      <c r="H260" s="44">
        <v>36002000</v>
      </c>
    </row>
    <row r="261" spans="1:8" ht="31.5">
      <c r="A261" s="78" t="s">
        <v>628</v>
      </c>
      <c r="B261" s="64" t="s">
        <v>450</v>
      </c>
      <c r="C261" s="63"/>
      <c r="D261" s="63"/>
      <c r="E261" s="63"/>
      <c r="F261" s="44">
        <f>SUM(F262)</f>
        <v>80000</v>
      </c>
      <c r="G261" s="44">
        <f>SUM(G262)</f>
        <v>80000</v>
      </c>
      <c r="H261" s="44">
        <f>SUM(H262)</f>
        <v>80000</v>
      </c>
    </row>
    <row r="262" spans="1:8" ht="31.5">
      <c r="A262" s="76" t="s">
        <v>132</v>
      </c>
      <c r="B262" s="64" t="s">
        <v>451</v>
      </c>
      <c r="C262" s="63"/>
      <c r="D262" s="63"/>
      <c r="E262" s="63"/>
      <c r="F262" s="44">
        <f t="shared" ref="F262:H262" si="61">SUM(F263)</f>
        <v>80000</v>
      </c>
      <c r="G262" s="44">
        <f t="shared" si="61"/>
        <v>80000</v>
      </c>
      <c r="H262" s="44">
        <f t="shared" si="61"/>
        <v>80000</v>
      </c>
    </row>
    <row r="263" spans="1:8" ht="47.25">
      <c r="A263" s="78" t="s">
        <v>110</v>
      </c>
      <c r="B263" s="64" t="s">
        <v>451</v>
      </c>
      <c r="C263" s="63" t="s">
        <v>5</v>
      </c>
      <c r="D263" s="63" t="s">
        <v>84</v>
      </c>
      <c r="E263" s="63" t="s">
        <v>79</v>
      </c>
      <c r="F263" s="44">
        <v>80000</v>
      </c>
      <c r="G263" s="44">
        <v>80000</v>
      </c>
      <c r="H263" s="44">
        <v>80000</v>
      </c>
    </row>
    <row r="264" spans="1:8" ht="78.75">
      <c r="A264" s="78" t="s">
        <v>629</v>
      </c>
      <c r="B264" s="62" t="s">
        <v>452</v>
      </c>
      <c r="C264" s="63"/>
      <c r="D264" s="63"/>
      <c r="E264" s="63"/>
      <c r="F264" s="44">
        <f>F265+F267</f>
        <v>23921200</v>
      </c>
      <c r="G264" s="44">
        <f t="shared" ref="G264:H264" si="62">G265+G267</f>
        <v>24019300</v>
      </c>
      <c r="H264" s="44">
        <f t="shared" si="62"/>
        <v>24019300</v>
      </c>
    </row>
    <row r="265" spans="1:8" ht="31.5">
      <c r="A265" s="78" t="s">
        <v>680</v>
      </c>
      <c r="B265" s="62" t="s">
        <v>453</v>
      </c>
      <c r="C265" s="63"/>
      <c r="D265" s="63"/>
      <c r="E265" s="63"/>
      <c r="F265" s="44">
        <f t="shared" ref="F265:H265" si="63">SUM(F266)</f>
        <v>3148500</v>
      </c>
      <c r="G265" s="44">
        <f t="shared" si="63"/>
        <v>3148500</v>
      </c>
      <c r="H265" s="44">
        <f t="shared" si="63"/>
        <v>3148500</v>
      </c>
    </row>
    <row r="266" spans="1:8" ht="94.5">
      <c r="A266" s="78" t="s">
        <v>23</v>
      </c>
      <c r="B266" s="62" t="s">
        <v>453</v>
      </c>
      <c r="C266" s="63" t="s">
        <v>27</v>
      </c>
      <c r="D266" s="63" t="s">
        <v>58</v>
      </c>
      <c r="E266" s="63" t="s">
        <v>81</v>
      </c>
      <c r="F266" s="44">
        <v>3148500</v>
      </c>
      <c r="G266" s="44">
        <v>3148500</v>
      </c>
      <c r="H266" s="44">
        <v>3148500</v>
      </c>
    </row>
    <row r="267" spans="1:8" ht="63">
      <c r="A267" s="76" t="s">
        <v>690</v>
      </c>
      <c r="B267" s="64" t="s">
        <v>454</v>
      </c>
      <c r="C267" s="63"/>
      <c r="D267" s="63"/>
      <c r="E267" s="63"/>
      <c r="F267" s="44">
        <f>SUM(F268:F270)</f>
        <v>20772700</v>
      </c>
      <c r="G267" s="44">
        <f>SUM(G268:G270)</f>
        <v>20870800</v>
      </c>
      <c r="H267" s="44">
        <f>SUM(H268:H270)</f>
        <v>20870800</v>
      </c>
    </row>
    <row r="268" spans="1:8" ht="94.5">
      <c r="A268" s="78" t="s">
        <v>23</v>
      </c>
      <c r="B268" s="64" t="s">
        <v>454</v>
      </c>
      <c r="C268" s="63" t="s">
        <v>27</v>
      </c>
      <c r="D268" s="63" t="s">
        <v>58</v>
      </c>
      <c r="E268" s="63" t="s">
        <v>81</v>
      </c>
      <c r="F268" s="44">
        <v>15085700</v>
      </c>
      <c r="G268" s="44">
        <v>15085700</v>
      </c>
      <c r="H268" s="44">
        <v>15085700</v>
      </c>
    </row>
    <row r="269" spans="1:8" ht="31.5">
      <c r="A269" s="71" t="s">
        <v>603</v>
      </c>
      <c r="B269" s="64" t="s">
        <v>454</v>
      </c>
      <c r="C269" s="63" t="s">
        <v>68</v>
      </c>
      <c r="D269" s="63" t="s">
        <v>58</v>
      </c>
      <c r="E269" s="63" t="s">
        <v>81</v>
      </c>
      <c r="F269" s="44">
        <v>5327400</v>
      </c>
      <c r="G269" s="44">
        <v>5425500</v>
      </c>
      <c r="H269" s="44">
        <v>5425500</v>
      </c>
    </row>
    <row r="270" spans="1:8" ht="15.75">
      <c r="A270" s="76" t="s">
        <v>114</v>
      </c>
      <c r="B270" s="64" t="s">
        <v>454</v>
      </c>
      <c r="C270" s="63" t="s">
        <v>115</v>
      </c>
      <c r="D270" s="63" t="s">
        <v>58</v>
      </c>
      <c r="E270" s="63" t="s">
        <v>81</v>
      </c>
      <c r="F270" s="44">
        <v>359600</v>
      </c>
      <c r="G270" s="44">
        <v>359600</v>
      </c>
      <c r="H270" s="44">
        <v>359600</v>
      </c>
    </row>
    <row r="271" spans="1:8" ht="63">
      <c r="A271" s="80" t="s">
        <v>696</v>
      </c>
      <c r="B271" s="77" t="s">
        <v>181</v>
      </c>
      <c r="C271" s="50"/>
      <c r="D271" s="50"/>
      <c r="E271" s="50"/>
      <c r="F271" s="51">
        <f>SUM(F272+F294)</f>
        <v>84282413.560000002</v>
      </c>
      <c r="G271" s="51">
        <f t="shared" ref="G271:H271" si="64">SUM(G272+G294)</f>
        <v>89163722.489999995</v>
      </c>
      <c r="H271" s="51">
        <f t="shared" si="64"/>
        <v>89270118.739999995</v>
      </c>
    </row>
    <row r="272" spans="1:8" ht="47.25">
      <c r="A272" s="65" t="s">
        <v>330</v>
      </c>
      <c r="B272" s="64" t="s">
        <v>182</v>
      </c>
      <c r="C272" s="50"/>
      <c r="D272" s="50"/>
      <c r="E272" s="50"/>
      <c r="F272" s="44">
        <f>SUM(F273+F291)</f>
        <v>4633713.5600000005</v>
      </c>
      <c r="G272" s="44">
        <f t="shared" ref="G272:H272" si="65">SUM(G273+G291)</f>
        <v>17211222.489999998</v>
      </c>
      <c r="H272" s="44">
        <f t="shared" si="65"/>
        <v>17317618.739999998</v>
      </c>
    </row>
    <row r="273" spans="1:8" ht="47.25">
      <c r="A273" s="76" t="s">
        <v>456</v>
      </c>
      <c r="B273" s="64" t="s">
        <v>455</v>
      </c>
      <c r="C273" s="50"/>
      <c r="D273" s="50"/>
      <c r="E273" s="50"/>
      <c r="F273" s="44">
        <f>F274+F277+F279+F281+F283+F285+F287+F289</f>
        <v>4426386.2300000004</v>
      </c>
      <c r="G273" s="44">
        <f t="shared" ref="G273:H273" si="66">G274+G277+G279+G281+G283+G285+G287+G289</f>
        <v>17003895.16</v>
      </c>
      <c r="H273" s="44">
        <f t="shared" si="66"/>
        <v>17110291.41</v>
      </c>
    </row>
    <row r="274" spans="1:8" ht="47.25">
      <c r="A274" s="72" t="s">
        <v>283</v>
      </c>
      <c r="B274" s="64" t="s">
        <v>464</v>
      </c>
      <c r="C274" s="63"/>
      <c r="D274" s="63"/>
      <c r="E274" s="63"/>
      <c r="F274" s="44"/>
      <c r="G274" s="44"/>
      <c r="H274" s="44">
        <f>SUM(H275:H275)</f>
        <v>3009299.15</v>
      </c>
    </row>
    <row r="275" spans="1:8" ht="47.25">
      <c r="A275" s="78" t="s">
        <v>110</v>
      </c>
      <c r="B275" s="64" t="s">
        <v>464</v>
      </c>
      <c r="C275" s="63" t="s">
        <v>5</v>
      </c>
      <c r="D275" s="63" t="s">
        <v>59</v>
      </c>
      <c r="E275" s="63" t="s">
        <v>78</v>
      </c>
      <c r="F275" s="44"/>
      <c r="G275" s="44"/>
      <c r="H275" s="44">
        <v>3009299.15</v>
      </c>
    </row>
    <row r="276" spans="1:8" ht="31.5">
      <c r="A276" s="65" t="s">
        <v>465</v>
      </c>
      <c r="B276" s="64" t="s">
        <v>466</v>
      </c>
      <c r="C276" s="63"/>
      <c r="D276" s="63"/>
      <c r="E276" s="63"/>
      <c r="F276" s="44">
        <f>F277+F279+F281+F283+F285+F287</f>
        <v>2073303.31</v>
      </c>
      <c r="G276" s="44">
        <f t="shared" ref="G276:H276" si="67">G277+G279+G281+G283+G285+G287</f>
        <v>14650812.24</v>
      </c>
      <c r="H276" s="44">
        <f t="shared" si="67"/>
        <v>11747909.34</v>
      </c>
    </row>
    <row r="277" spans="1:8" ht="47.25">
      <c r="A277" s="61" t="s">
        <v>227</v>
      </c>
      <c r="B277" s="64" t="s">
        <v>457</v>
      </c>
      <c r="C277" s="63"/>
      <c r="D277" s="63"/>
      <c r="E277" s="63"/>
      <c r="F277" s="44"/>
      <c r="G277" s="44">
        <f>SUM(G278)</f>
        <v>4204204.2</v>
      </c>
      <c r="H277" s="44">
        <f>SUM(H278)</f>
        <v>1301301.3</v>
      </c>
    </row>
    <row r="278" spans="1:8" ht="47.25">
      <c r="A278" s="78" t="s">
        <v>110</v>
      </c>
      <c r="B278" s="64" t="s">
        <v>457</v>
      </c>
      <c r="C278" s="63" t="s">
        <v>5</v>
      </c>
      <c r="D278" s="63" t="s">
        <v>59</v>
      </c>
      <c r="E278" s="63" t="s">
        <v>78</v>
      </c>
      <c r="F278" s="44"/>
      <c r="G278" s="44">
        <v>4204204.2</v>
      </c>
      <c r="H278" s="44">
        <v>1301301.3</v>
      </c>
    </row>
    <row r="279" spans="1:8" ht="63">
      <c r="A279" s="78" t="s">
        <v>199</v>
      </c>
      <c r="B279" s="64" t="s">
        <v>458</v>
      </c>
      <c r="C279" s="63"/>
      <c r="D279" s="63"/>
      <c r="E279" s="63"/>
      <c r="F279" s="44">
        <f>SUM(F280)</f>
        <v>829309.31</v>
      </c>
      <c r="G279" s="44">
        <f>SUM(G280)</f>
        <v>829309.31</v>
      </c>
      <c r="H279" s="44">
        <f>SUM(H280)</f>
        <v>829309.31</v>
      </c>
    </row>
    <row r="280" spans="1:8" ht="47.25">
      <c r="A280" s="78" t="s">
        <v>110</v>
      </c>
      <c r="B280" s="64" t="s">
        <v>458</v>
      </c>
      <c r="C280" s="63" t="s">
        <v>5</v>
      </c>
      <c r="D280" s="63" t="s">
        <v>59</v>
      </c>
      <c r="E280" s="63" t="s">
        <v>78</v>
      </c>
      <c r="F280" s="44">
        <v>829309.31</v>
      </c>
      <c r="G280" s="44">
        <v>829309.31</v>
      </c>
      <c r="H280" s="44">
        <v>829309.31</v>
      </c>
    </row>
    <row r="281" spans="1:8" ht="94.5">
      <c r="A281" s="72" t="s">
        <v>282</v>
      </c>
      <c r="B281" s="64" t="s">
        <v>459</v>
      </c>
      <c r="C281" s="63"/>
      <c r="D281" s="63"/>
      <c r="E281" s="63"/>
      <c r="F281" s="44"/>
      <c r="G281" s="44">
        <f>SUM(G282:G282)</f>
        <v>1264533.53</v>
      </c>
      <c r="H281" s="44">
        <f>SUM(H282:H282)</f>
        <v>1264533.53</v>
      </c>
    </row>
    <row r="282" spans="1:8" ht="47.25">
      <c r="A282" s="78" t="s">
        <v>110</v>
      </c>
      <c r="B282" s="64" t="s">
        <v>459</v>
      </c>
      <c r="C282" s="63" t="s">
        <v>5</v>
      </c>
      <c r="D282" s="63" t="s">
        <v>59</v>
      </c>
      <c r="E282" s="63" t="s">
        <v>78</v>
      </c>
      <c r="F282" s="44"/>
      <c r="G282" s="44">
        <v>1264533.53</v>
      </c>
      <c r="H282" s="44">
        <v>1264533.53</v>
      </c>
    </row>
    <row r="283" spans="1:8" ht="63">
      <c r="A283" s="78" t="s">
        <v>200</v>
      </c>
      <c r="B283" s="64" t="s">
        <v>460</v>
      </c>
      <c r="C283" s="63"/>
      <c r="D283" s="63"/>
      <c r="E283" s="63"/>
      <c r="F283" s="44"/>
      <c r="G283" s="44">
        <f>SUM(G284:G284)</f>
        <v>414654.65</v>
      </c>
      <c r="H283" s="44">
        <f>SUM(H284:H284)</f>
        <v>414654.65</v>
      </c>
    </row>
    <row r="284" spans="1:8" ht="47.25">
      <c r="A284" s="78" t="s">
        <v>110</v>
      </c>
      <c r="B284" s="64" t="s">
        <v>460</v>
      </c>
      <c r="C284" s="63" t="s">
        <v>5</v>
      </c>
      <c r="D284" s="63" t="s">
        <v>59</v>
      </c>
      <c r="E284" s="63" t="s">
        <v>78</v>
      </c>
      <c r="F284" s="44"/>
      <c r="G284" s="44">
        <v>414654.65</v>
      </c>
      <c r="H284" s="44">
        <v>414654.65</v>
      </c>
    </row>
    <row r="285" spans="1:8" ht="63">
      <c r="A285" s="78" t="s">
        <v>201</v>
      </c>
      <c r="B285" s="64" t="s">
        <v>461</v>
      </c>
      <c r="C285" s="63"/>
      <c r="D285" s="63"/>
      <c r="E285" s="63"/>
      <c r="F285" s="44">
        <f>SUM(F286:F286)</f>
        <v>1243994</v>
      </c>
      <c r="G285" s="44">
        <f>SUM(G286:G286)</f>
        <v>1243994</v>
      </c>
      <c r="H285" s="44">
        <f>SUM(H286:H286)</f>
        <v>1243994</v>
      </c>
    </row>
    <row r="286" spans="1:8" ht="47.25">
      <c r="A286" s="78" t="s">
        <v>110</v>
      </c>
      <c r="B286" s="64" t="s">
        <v>461</v>
      </c>
      <c r="C286" s="63" t="s">
        <v>5</v>
      </c>
      <c r="D286" s="63" t="s">
        <v>59</v>
      </c>
      <c r="E286" s="63" t="s">
        <v>78</v>
      </c>
      <c r="F286" s="44">
        <v>1243994</v>
      </c>
      <c r="G286" s="44">
        <v>1243994</v>
      </c>
      <c r="H286" s="44">
        <v>1243994</v>
      </c>
    </row>
    <row r="287" spans="1:8" ht="110.25">
      <c r="A287" s="78" t="s">
        <v>187</v>
      </c>
      <c r="B287" s="64" t="s">
        <v>462</v>
      </c>
      <c r="C287" s="63"/>
      <c r="D287" s="63"/>
      <c r="E287" s="63"/>
      <c r="F287" s="44"/>
      <c r="G287" s="44">
        <f>SUM(G288)</f>
        <v>6694116.5499999998</v>
      </c>
      <c r="H287" s="44">
        <f>SUM(H288)</f>
        <v>6694116.5499999998</v>
      </c>
    </row>
    <row r="288" spans="1:8" ht="47.25">
      <c r="A288" s="78" t="s">
        <v>110</v>
      </c>
      <c r="B288" s="64" t="s">
        <v>462</v>
      </c>
      <c r="C288" s="63" t="s">
        <v>5</v>
      </c>
      <c r="D288" s="63" t="s">
        <v>59</v>
      </c>
      <c r="E288" s="63" t="s">
        <v>78</v>
      </c>
      <c r="F288" s="44"/>
      <c r="G288" s="44">
        <v>6694116.5499999998</v>
      </c>
      <c r="H288" s="44">
        <v>6694116.5499999998</v>
      </c>
    </row>
    <row r="289" spans="1:8" ht="78.75">
      <c r="A289" s="78" t="s">
        <v>202</v>
      </c>
      <c r="B289" s="64" t="s">
        <v>463</v>
      </c>
      <c r="C289" s="63"/>
      <c r="D289" s="63"/>
      <c r="E289" s="63"/>
      <c r="F289" s="44">
        <f>SUM(F290)</f>
        <v>2353082.92</v>
      </c>
      <c r="G289" s="44">
        <f>SUM(G290)</f>
        <v>2353082.92</v>
      </c>
      <c r="H289" s="44">
        <f>SUM(H290)</f>
        <v>2353082.92</v>
      </c>
    </row>
    <row r="290" spans="1:8" ht="47.25">
      <c r="A290" s="78" t="s">
        <v>110</v>
      </c>
      <c r="B290" s="64" t="s">
        <v>463</v>
      </c>
      <c r="C290" s="63" t="s">
        <v>5</v>
      </c>
      <c r="D290" s="63" t="s">
        <v>59</v>
      </c>
      <c r="E290" s="63" t="s">
        <v>78</v>
      </c>
      <c r="F290" s="44">
        <v>2353082.92</v>
      </c>
      <c r="G290" s="44">
        <v>2353082.92</v>
      </c>
      <c r="H290" s="44">
        <v>2353082.92</v>
      </c>
    </row>
    <row r="291" spans="1:8" ht="31.5">
      <c r="A291" s="72" t="s">
        <v>467</v>
      </c>
      <c r="B291" s="64" t="s">
        <v>469</v>
      </c>
      <c r="C291" s="63"/>
      <c r="D291" s="63"/>
      <c r="E291" s="63"/>
      <c r="F291" s="44">
        <f t="shared" ref="F291:H291" si="68">SUM(F292:F292)</f>
        <v>207327.33</v>
      </c>
      <c r="G291" s="44">
        <f t="shared" si="68"/>
        <v>207327.33</v>
      </c>
      <c r="H291" s="44">
        <f t="shared" si="68"/>
        <v>207327.33</v>
      </c>
    </row>
    <row r="292" spans="1:8" ht="63">
      <c r="A292" s="78" t="s">
        <v>71</v>
      </c>
      <c r="B292" s="64" t="s">
        <v>468</v>
      </c>
      <c r="C292" s="63"/>
      <c r="D292" s="63"/>
      <c r="E292" s="63"/>
      <c r="F292" s="44">
        <f>SUM(F293:F293)</f>
        <v>207327.33</v>
      </c>
      <c r="G292" s="44">
        <f>SUM(G293:G293)</f>
        <v>207327.33</v>
      </c>
      <c r="H292" s="44">
        <f>SUM(H293:H293)</f>
        <v>207327.33</v>
      </c>
    </row>
    <row r="293" spans="1:8" ht="47.25">
      <c r="A293" s="78" t="s">
        <v>110</v>
      </c>
      <c r="B293" s="64" t="s">
        <v>468</v>
      </c>
      <c r="C293" s="63" t="s">
        <v>5</v>
      </c>
      <c r="D293" s="63" t="s">
        <v>59</v>
      </c>
      <c r="E293" s="63" t="s">
        <v>78</v>
      </c>
      <c r="F293" s="44">
        <v>207327.33</v>
      </c>
      <c r="G293" s="44">
        <v>207327.33</v>
      </c>
      <c r="H293" s="44">
        <v>207327.33</v>
      </c>
    </row>
    <row r="294" spans="1:8" ht="15.75">
      <c r="A294" s="76" t="s">
        <v>342</v>
      </c>
      <c r="B294" s="64" t="s">
        <v>471</v>
      </c>
      <c r="C294" s="63"/>
      <c r="D294" s="63"/>
      <c r="E294" s="63"/>
      <c r="F294" s="44">
        <f>F295+F300+F303</f>
        <v>79648700</v>
      </c>
      <c r="G294" s="44">
        <f t="shared" ref="G294:H294" si="69">G295+G300+G303</f>
        <v>71952500</v>
      </c>
      <c r="H294" s="44">
        <f t="shared" si="69"/>
        <v>71952500</v>
      </c>
    </row>
    <row r="295" spans="1:8" ht="47.25">
      <c r="A295" s="78" t="s">
        <v>630</v>
      </c>
      <c r="B295" s="64" t="s">
        <v>475</v>
      </c>
      <c r="C295" s="63"/>
      <c r="D295" s="63"/>
      <c r="E295" s="63"/>
      <c r="F295" s="44">
        <f>SUM(F298+F296)</f>
        <v>74453600</v>
      </c>
      <c r="G295" s="44">
        <f t="shared" ref="G295:H295" si="70">SUM(G298+G296)</f>
        <v>66757400</v>
      </c>
      <c r="H295" s="44">
        <f t="shared" si="70"/>
        <v>66757400</v>
      </c>
    </row>
    <row r="296" spans="1:8" ht="63">
      <c r="A296" s="72" t="s">
        <v>646</v>
      </c>
      <c r="B296" s="62" t="s">
        <v>667</v>
      </c>
      <c r="C296" s="63"/>
      <c r="D296" s="63"/>
      <c r="E296" s="63"/>
      <c r="F296" s="44">
        <f t="shared" ref="F296:H296" si="71">SUM(F297)</f>
        <v>34851800</v>
      </c>
      <c r="G296" s="44">
        <f t="shared" si="71"/>
        <v>34542000</v>
      </c>
      <c r="H296" s="44">
        <f t="shared" si="71"/>
        <v>34542000</v>
      </c>
    </row>
    <row r="297" spans="1:8" ht="47.25">
      <c r="A297" s="78" t="s">
        <v>110</v>
      </c>
      <c r="B297" s="62" t="s">
        <v>667</v>
      </c>
      <c r="C297" s="63" t="s">
        <v>5</v>
      </c>
      <c r="D297" s="63" t="s">
        <v>59</v>
      </c>
      <c r="E297" s="63" t="s">
        <v>78</v>
      </c>
      <c r="F297" s="44">
        <v>34851800</v>
      </c>
      <c r="G297" s="44">
        <v>34542000</v>
      </c>
      <c r="H297" s="44">
        <v>34542000</v>
      </c>
    </row>
    <row r="298" spans="1:8" ht="63">
      <c r="A298" s="78" t="s">
        <v>647</v>
      </c>
      <c r="B298" s="62" t="s">
        <v>668</v>
      </c>
      <c r="C298" s="63"/>
      <c r="D298" s="63"/>
      <c r="E298" s="63"/>
      <c r="F298" s="44">
        <f>SUM(F299)</f>
        <v>39601800</v>
      </c>
      <c r="G298" s="44">
        <f>SUM(G299)</f>
        <v>32215400</v>
      </c>
      <c r="H298" s="44">
        <f>SUM(H299)</f>
        <v>32215400</v>
      </c>
    </row>
    <row r="299" spans="1:8" ht="47.25">
      <c r="A299" s="78" t="s">
        <v>110</v>
      </c>
      <c r="B299" s="62" t="s">
        <v>668</v>
      </c>
      <c r="C299" s="63" t="s">
        <v>5</v>
      </c>
      <c r="D299" s="63" t="s">
        <v>59</v>
      </c>
      <c r="E299" s="63" t="s">
        <v>78</v>
      </c>
      <c r="F299" s="44">
        <v>39601800</v>
      </c>
      <c r="G299" s="44">
        <v>32215400</v>
      </c>
      <c r="H299" s="44">
        <v>32215400</v>
      </c>
    </row>
    <row r="300" spans="1:8" ht="47.25">
      <c r="A300" s="78" t="s">
        <v>631</v>
      </c>
      <c r="B300" s="64" t="s">
        <v>472</v>
      </c>
      <c r="C300" s="63"/>
      <c r="D300" s="63"/>
      <c r="E300" s="63"/>
      <c r="F300" s="44">
        <f t="shared" ref="F300:H300" si="72">SUM(F301)</f>
        <v>3500000</v>
      </c>
      <c r="G300" s="44">
        <f t="shared" si="72"/>
        <v>3500000</v>
      </c>
      <c r="H300" s="44">
        <f t="shared" si="72"/>
        <v>3500000</v>
      </c>
    </row>
    <row r="301" spans="1:8" ht="31.5">
      <c r="A301" s="65" t="s">
        <v>127</v>
      </c>
      <c r="B301" s="64" t="s">
        <v>473</v>
      </c>
      <c r="C301" s="63"/>
      <c r="D301" s="63"/>
      <c r="E301" s="63"/>
      <c r="F301" s="44">
        <f t="shared" ref="F301:H301" si="73">SUM(F302)</f>
        <v>3500000</v>
      </c>
      <c r="G301" s="44">
        <f t="shared" si="73"/>
        <v>3500000</v>
      </c>
      <c r="H301" s="44">
        <f t="shared" si="73"/>
        <v>3500000</v>
      </c>
    </row>
    <row r="302" spans="1:8" ht="47.25">
      <c r="A302" s="78" t="s">
        <v>110</v>
      </c>
      <c r="B302" s="64" t="s">
        <v>473</v>
      </c>
      <c r="C302" s="63" t="s">
        <v>5</v>
      </c>
      <c r="D302" s="63" t="s">
        <v>59</v>
      </c>
      <c r="E302" s="63" t="s">
        <v>78</v>
      </c>
      <c r="F302" s="44">
        <v>3500000</v>
      </c>
      <c r="G302" s="44">
        <v>3500000</v>
      </c>
      <c r="H302" s="44">
        <v>3500000</v>
      </c>
    </row>
    <row r="303" spans="1:8" ht="63">
      <c r="A303" s="78" t="s">
        <v>632</v>
      </c>
      <c r="B303" s="64" t="s">
        <v>474</v>
      </c>
      <c r="C303" s="63"/>
      <c r="D303" s="63"/>
      <c r="E303" s="63"/>
      <c r="F303" s="44">
        <f>SUM(F304+F306)</f>
        <v>1695100</v>
      </c>
      <c r="G303" s="44">
        <f t="shared" ref="G303:H303" si="74">SUM(G304+G306)</f>
        <v>1695100</v>
      </c>
      <c r="H303" s="44">
        <f t="shared" si="74"/>
        <v>1695100</v>
      </c>
    </row>
    <row r="304" spans="1:8" ht="31.5">
      <c r="A304" s="61" t="s">
        <v>116</v>
      </c>
      <c r="B304" s="64" t="s">
        <v>476</v>
      </c>
      <c r="C304" s="63"/>
      <c r="D304" s="63"/>
      <c r="E304" s="63"/>
      <c r="F304" s="44">
        <f>SUM(F305:F305)</f>
        <v>400000</v>
      </c>
      <c r="G304" s="44">
        <f>SUM(G305:G305)</f>
        <v>400000</v>
      </c>
      <c r="H304" s="44">
        <f>SUM(H305:H305)</f>
        <v>400000</v>
      </c>
    </row>
    <row r="305" spans="1:8" ht="47.25">
      <c r="A305" s="78" t="s">
        <v>110</v>
      </c>
      <c r="B305" s="64" t="s">
        <v>476</v>
      </c>
      <c r="C305" s="63" t="s">
        <v>5</v>
      </c>
      <c r="D305" s="63" t="s">
        <v>59</v>
      </c>
      <c r="E305" s="63" t="s">
        <v>78</v>
      </c>
      <c r="F305" s="44">
        <v>400000</v>
      </c>
      <c r="G305" s="44">
        <v>400000</v>
      </c>
      <c r="H305" s="44">
        <v>400000</v>
      </c>
    </row>
    <row r="306" spans="1:8" ht="63">
      <c r="A306" s="61" t="s">
        <v>470</v>
      </c>
      <c r="B306" s="64" t="s">
        <v>477</v>
      </c>
      <c r="C306" s="63"/>
      <c r="D306" s="63"/>
      <c r="E306" s="63"/>
      <c r="F306" s="44">
        <f>SUM(F307:F307)</f>
        <v>1295100</v>
      </c>
      <c r="G306" s="44">
        <f>SUM(G307:G307)</f>
        <v>1295100</v>
      </c>
      <c r="H306" s="44">
        <f>SUM(H307:H307)</f>
        <v>1295100</v>
      </c>
    </row>
    <row r="307" spans="1:8" ht="47.25">
      <c r="A307" s="78" t="s">
        <v>110</v>
      </c>
      <c r="B307" s="64" t="s">
        <v>477</v>
      </c>
      <c r="C307" s="63" t="s">
        <v>5</v>
      </c>
      <c r="D307" s="63" t="s">
        <v>59</v>
      </c>
      <c r="E307" s="63" t="s">
        <v>78</v>
      </c>
      <c r="F307" s="44">
        <v>1295100</v>
      </c>
      <c r="G307" s="44">
        <v>1295100</v>
      </c>
      <c r="H307" s="44">
        <v>1295100</v>
      </c>
    </row>
    <row r="308" spans="1:8" ht="63">
      <c r="A308" s="80" t="s">
        <v>697</v>
      </c>
      <c r="B308" s="77" t="s">
        <v>176</v>
      </c>
      <c r="C308" s="50"/>
      <c r="D308" s="50"/>
      <c r="E308" s="50"/>
      <c r="F308" s="51">
        <f>F309+F313</f>
        <v>1999597.35</v>
      </c>
      <c r="G308" s="51">
        <f t="shared" ref="G308:H308" si="75">G309+G313</f>
        <v>1141300</v>
      </c>
      <c r="H308" s="51">
        <f t="shared" si="75"/>
        <v>1141300</v>
      </c>
    </row>
    <row r="309" spans="1:8" ht="47.25">
      <c r="A309" s="65" t="s">
        <v>330</v>
      </c>
      <c r="B309" s="64" t="s">
        <v>177</v>
      </c>
      <c r="C309" s="50"/>
      <c r="D309" s="50"/>
      <c r="E309" s="50"/>
      <c r="F309" s="44">
        <f t="shared" ref="F309" si="76">SUM(F310)</f>
        <v>681300</v>
      </c>
      <c r="G309" s="44">
        <f t="shared" ref="G309" si="77">SUM(G310)</f>
        <v>681300</v>
      </c>
      <c r="H309" s="44">
        <f t="shared" ref="H309" si="78">SUM(H310)</f>
        <v>681300</v>
      </c>
    </row>
    <row r="310" spans="1:8" ht="47.25">
      <c r="A310" s="76" t="s">
        <v>478</v>
      </c>
      <c r="B310" s="64" t="s">
        <v>479</v>
      </c>
      <c r="C310" s="50"/>
      <c r="D310" s="50"/>
      <c r="E310" s="50"/>
      <c r="F310" s="44">
        <f t="shared" ref="F310:H310" si="79">SUM(F311)</f>
        <v>681300</v>
      </c>
      <c r="G310" s="44">
        <f t="shared" si="79"/>
        <v>681300</v>
      </c>
      <c r="H310" s="44">
        <f t="shared" si="79"/>
        <v>681300</v>
      </c>
    </row>
    <row r="311" spans="1:8" ht="63">
      <c r="A311" s="72" t="s">
        <v>215</v>
      </c>
      <c r="B311" s="64" t="s">
        <v>480</v>
      </c>
      <c r="C311" s="63"/>
      <c r="D311" s="63"/>
      <c r="E311" s="63"/>
      <c r="F311" s="44">
        <f>SUM(F312)</f>
        <v>681300</v>
      </c>
      <c r="G311" s="44">
        <f t="shared" ref="G311:H311" si="80">SUM(G312)</f>
        <v>681300</v>
      </c>
      <c r="H311" s="44">
        <f t="shared" si="80"/>
        <v>681300</v>
      </c>
    </row>
    <row r="312" spans="1:8" ht="31.5">
      <c r="A312" s="71" t="s">
        <v>603</v>
      </c>
      <c r="B312" s="64" t="s">
        <v>480</v>
      </c>
      <c r="C312" s="63" t="s">
        <v>68</v>
      </c>
      <c r="D312" s="63" t="s">
        <v>81</v>
      </c>
      <c r="E312" s="63" t="s">
        <v>82</v>
      </c>
      <c r="F312" s="67">
        <v>681300</v>
      </c>
      <c r="G312" s="67">
        <v>681300</v>
      </c>
      <c r="H312" s="67">
        <v>681300</v>
      </c>
    </row>
    <row r="313" spans="1:8" ht="15.75">
      <c r="A313" s="76" t="s">
        <v>342</v>
      </c>
      <c r="B313" s="64" t="s">
        <v>481</v>
      </c>
      <c r="C313" s="63"/>
      <c r="D313" s="63"/>
      <c r="E313" s="63"/>
      <c r="F313" s="67">
        <f>F314+F317</f>
        <v>1318297.3500000001</v>
      </c>
      <c r="G313" s="67">
        <f t="shared" ref="G313:H313" si="81">G314+G317</f>
        <v>460000</v>
      </c>
      <c r="H313" s="67">
        <f t="shared" si="81"/>
        <v>460000</v>
      </c>
    </row>
    <row r="314" spans="1:8" ht="63">
      <c r="A314" s="78" t="s">
        <v>583</v>
      </c>
      <c r="B314" s="64" t="s">
        <v>482</v>
      </c>
      <c r="C314" s="63"/>
      <c r="D314" s="63"/>
      <c r="E314" s="63"/>
      <c r="F314" s="44">
        <f t="shared" ref="F314:H314" si="82">SUM(F315)</f>
        <v>460000</v>
      </c>
      <c r="G314" s="44">
        <f t="shared" si="82"/>
        <v>460000</v>
      </c>
      <c r="H314" s="44">
        <f t="shared" si="82"/>
        <v>460000</v>
      </c>
    </row>
    <row r="315" spans="1:8" ht="31.5">
      <c r="A315" s="76" t="s">
        <v>140</v>
      </c>
      <c r="B315" s="64" t="s">
        <v>483</v>
      </c>
      <c r="C315" s="63"/>
      <c r="D315" s="63"/>
      <c r="E315" s="63"/>
      <c r="F315" s="44">
        <f>SUM(F316)</f>
        <v>460000</v>
      </c>
      <c r="G315" s="44">
        <f t="shared" ref="G315:H315" si="83">SUM(G316)</f>
        <v>460000</v>
      </c>
      <c r="H315" s="44">
        <f t="shared" si="83"/>
        <v>460000</v>
      </c>
    </row>
    <row r="316" spans="1:8" ht="31.5">
      <c r="A316" s="71" t="s">
        <v>603</v>
      </c>
      <c r="B316" s="64" t="s">
        <v>483</v>
      </c>
      <c r="C316" s="63" t="s">
        <v>68</v>
      </c>
      <c r="D316" s="63" t="s">
        <v>81</v>
      </c>
      <c r="E316" s="63" t="s">
        <v>82</v>
      </c>
      <c r="F316" s="44">
        <v>460000</v>
      </c>
      <c r="G316" s="44">
        <v>460000</v>
      </c>
      <c r="H316" s="44">
        <v>460000</v>
      </c>
    </row>
    <row r="317" spans="1:8" ht="47.25">
      <c r="A317" s="76" t="s">
        <v>582</v>
      </c>
      <c r="B317" s="64" t="s">
        <v>484</v>
      </c>
      <c r="C317" s="64"/>
      <c r="D317" s="99"/>
      <c r="E317" s="99"/>
      <c r="F317" s="44">
        <f>SUM(F318:F318)</f>
        <v>858297.35</v>
      </c>
      <c r="G317" s="44"/>
      <c r="H317" s="44"/>
    </row>
    <row r="318" spans="1:8" ht="31.5">
      <c r="A318" s="76" t="s">
        <v>189</v>
      </c>
      <c r="B318" s="64" t="s">
        <v>485</v>
      </c>
      <c r="C318" s="64"/>
      <c r="D318" s="99"/>
      <c r="E318" s="99"/>
      <c r="F318" s="44">
        <f>SUM(F319:F319)</f>
        <v>858297.35</v>
      </c>
      <c r="G318" s="44"/>
      <c r="H318" s="44"/>
    </row>
    <row r="319" spans="1:8" ht="31.5">
      <c r="A319" s="71" t="s">
        <v>603</v>
      </c>
      <c r="B319" s="64" t="s">
        <v>485</v>
      </c>
      <c r="C319" s="63" t="s">
        <v>68</v>
      </c>
      <c r="D319" s="64" t="s">
        <v>81</v>
      </c>
      <c r="E319" s="64" t="s">
        <v>82</v>
      </c>
      <c r="F319" s="44">
        <v>858297.35</v>
      </c>
      <c r="G319" s="44"/>
      <c r="H319" s="44"/>
    </row>
    <row r="320" spans="1:8" ht="78.75">
      <c r="A320" s="47" t="s">
        <v>698</v>
      </c>
      <c r="B320" s="77" t="s">
        <v>170</v>
      </c>
      <c r="C320" s="50"/>
      <c r="D320" s="50"/>
      <c r="E320" s="50"/>
      <c r="F320" s="51">
        <f>F323+F325+F328</f>
        <v>180000</v>
      </c>
      <c r="G320" s="51">
        <f t="shared" ref="G320:H320" si="84">G323+G325+G328</f>
        <v>180000</v>
      </c>
      <c r="H320" s="51">
        <f t="shared" si="84"/>
        <v>180000</v>
      </c>
    </row>
    <row r="321" spans="1:8" ht="15.75">
      <c r="A321" s="76" t="s">
        <v>342</v>
      </c>
      <c r="B321" s="64" t="s">
        <v>487</v>
      </c>
      <c r="C321" s="50"/>
      <c r="D321" s="50"/>
      <c r="E321" s="50"/>
      <c r="F321" s="44">
        <f t="shared" ref="F321:H321" si="85">SUM(F322)</f>
        <v>80000</v>
      </c>
      <c r="G321" s="44">
        <f t="shared" si="85"/>
        <v>80000</v>
      </c>
      <c r="H321" s="44">
        <f t="shared" si="85"/>
        <v>80000</v>
      </c>
    </row>
    <row r="322" spans="1:8" ht="31.5">
      <c r="A322" s="76" t="s">
        <v>486</v>
      </c>
      <c r="B322" s="64" t="s">
        <v>488</v>
      </c>
      <c r="C322" s="50"/>
      <c r="D322" s="50"/>
      <c r="E322" s="50"/>
      <c r="F322" s="44">
        <f>F323+F325</f>
        <v>80000</v>
      </c>
      <c r="G322" s="44">
        <f t="shared" ref="G322:H322" si="86">G323+G325</f>
        <v>80000</v>
      </c>
      <c r="H322" s="44">
        <f t="shared" si="86"/>
        <v>80000</v>
      </c>
    </row>
    <row r="323" spans="1:8" ht="31.5">
      <c r="A323" s="76" t="s">
        <v>491</v>
      </c>
      <c r="B323" s="64" t="s">
        <v>489</v>
      </c>
      <c r="C323" s="64"/>
      <c r="D323" s="64"/>
      <c r="E323" s="64"/>
      <c r="F323" s="44">
        <v>40000</v>
      </c>
      <c r="G323" s="44">
        <v>40000</v>
      </c>
      <c r="H323" s="44">
        <v>40000</v>
      </c>
    </row>
    <row r="324" spans="1:8" ht="31.5">
      <c r="A324" s="71" t="s">
        <v>603</v>
      </c>
      <c r="B324" s="64" t="s">
        <v>489</v>
      </c>
      <c r="C324" s="64" t="s">
        <v>68</v>
      </c>
      <c r="D324" s="64" t="s">
        <v>77</v>
      </c>
      <c r="E324" s="64" t="s">
        <v>39</v>
      </c>
      <c r="F324" s="44">
        <v>40000</v>
      </c>
      <c r="G324" s="44">
        <v>40000</v>
      </c>
      <c r="H324" s="44">
        <v>40000</v>
      </c>
    </row>
    <row r="325" spans="1:8" ht="15.75">
      <c r="A325" s="78" t="s">
        <v>22</v>
      </c>
      <c r="B325" s="64" t="s">
        <v>490</v>
      </c>
      <c r="C325" s="64"/>
      <c r="D325" s="64"/>
      <c r="E325" s="64"/>
      <c r="F325" s="44">
        <f>SUM(F326)</f>
        <v>40000</v>
      </c>
      <c r="G325" s="44">
        <f>SUM(G326)</f>
        <v>40000</v>
      </c>
      <c r="H325" s="44">
        <f>SUM(H326)</f>
        <v>40000</v>
      </c>
    </row>
    <row r="326" spans="1:8" ht="31.5">
      <c r="A326" s="71" t="s">
        <v>603</v>
      </c>
      <c r="B326" s="64" t="s">
        <v>490</v>
      </c>
      <c r="C326" s="64" t="s">
        <v>68</v>
      </c>
      <c r="D326" s="64" t="s">
        <v>77</v>
      </c>
      <c r="E326" s="64" t="s">
        <v>39</v>
      </c>
      <c r="F326" s="44">
        <v>40000</v>
      </c>
      <c r="G326" s="44">
        <v>40000</v>
      </c>
      <c r="H326" s="44">
        <v>40000</v>
      </c>
    </row>
    <row r="327" spans="1:8" ht="78.75">
      <c r="A327" s="76" t="s">
        <v>669</v>
      </c>
      <c r="B327" s="64" t="s">
        <v>615</v>
      </c>
      <c r="C327" s="64"/>
      <c r="D327" s="64"/>
      <c r="E327" s="64"/>
      <c r="F327" s="44">
        <f t="shared" ref="F327:H328" si="87">SUM(F328)</f>
        <v>100000</v>
      </c>
      <c r="G327" s="44">
        <f t="shared" si="87"/>
        <v>100000</v>
      </c>
      <c r="H327" s="44">
        <f t="shared" si="87"/>
        <v>100000</v>
      </c>
    </row>
    <row r="328" spans="1:8" ht="56.25" customHeight="1">
      <c r="A328" s="61" t="s">
        <v>670</v>
      </c>
      <c r="B328" s="64" t="s">
        <v>616</v>
      </c>
      <c r="C328" s="64"/>
      <c r="D328" s="64"/>
      <c r="E328" s="64"/>
      <c r="F328" s="44">
        <f t="shared" si="87"/>
        <v>100000</v>
      </c>
      <c r="G328" s="44">
        <f t="shared" si="87"/>
        <v>100000</v>
      </c>
      <c r="H328" s="44">
        <f t="shared" si="87"/>
        <v>100000</v>
      </c>
    </row>
    <row r="329" spans="1:8" ht="31.5">
      <c r="A329" s="71" t="s">
        <v>603</v>
      </c>
      <c r="B329" s="64" t="s">
        <v>616</v>
      </c>
      <c r="C329" s="64" t="s">
        <v>68</v>
      </c>
      <c r="D329" s="64" t="s">
        <v>77</v>
      </c>
      <c r="E329" s="64" t="s">
        <v>39</v>
      </c>
      <c r="F329" s="44">
        <v>100000</v>
      </c>
      <c r="G329" s="44">
        <v>100000</v>
      </c>
      <c r="H329" s="44">
        <v>100000</v>
      </c>
    </row>
    <row r="330" spans="1:8" ht="94.5">
      <c r="A330" s="80" t="s">
        <v>699</v>
      </c>
      <c r="B330" s="77" t="s">
        <v>154</v>
      </c>
      <c r="C330" s="50"/>
      <c r="D330" s="50"/>
      <c r="E330" s="50"/>
      <c r="F330" s="51">
        <f>SUM(F331+F335)</f>
        <v>462505</v>
      </c>
      <c r="G330" s="51">
        <f t="shared" ref="G330:H330" si="88">SUM(G331+G335)</f>
        <v>534573.37</v>
      </c>
      <c r="H330" s="51">
        <f t="shared" si="88"/>
        <v>534573.37</v>
      </c>
    </row>
    <row r="331" spans="1:8" ht="47.25">
      <c r="A331" s="65" t="s">
        <v>330</v>
      </c>
      <c r="B331" s="64" t="s">
        <v>155</v>
      </c>
      <c r="C331" s="50"/>
      <c r="D331" s="50"/>
      <c r="E331" s="50"/>
      <c r="F331" s="44">
        <f t="shared" ref="F331:H331" si="89">SUM(F332)</f>
        <v>212505</v>
      </c>
      <c r="G331" s="44">
        <f t="shared" si="89"/>
        <v>284573.37</v>
      </c>
      <c r="H331" s="44">
        <f t="shared" si="89"/>
        <v>284573.37</v>
      </c>
    </row>
    <row r="332" spans="1:8" ht="78.75">
      <c r="A332" s="76" t="s">
        <v>496</v>
      </c>
      <c r="B332" s="64" t="s">
        <v>497</v>
      </c>
      <c r="C332" s="50"/>
      <c r="D332" s="50"/>
      <c r="E332" s="50"/>
      <c r="F332" s="44">
        <f t="shared" ref="F332:H332" si="90">SUM(F333)</f>
        <v>212505</v>
      </c>
      <c r="G332" s="44">
        <f t="shared" si="90"/>
        <v>284573.37</v>
      </c>
      <c r="H332" s="44">
        <f t="shared" si="90"/>
        <v>284573.37</v>
      </c>
    </row>
    <row r="333" spans="1:8" ht="47.25">
      <c r="A333" s="65" t="s">
        <v>296</v>
      </c>
      <c r="B333" s="64" t="s">
        <v>498</v>
      </c>
      <c r="C333" s="64"/>
      <c r="D333" s="64"/>
      <c r="E333" s="64"/>
      <c r="F333" s="44">
        <f t="shared" ref="F333:H333" si="91">SUM(F334)</f>
        <v>212505</v>
      </c>
      <c r="G333" s="44">
        <f t="shared" si="91"/>
        <v>284573.37</v>
      </c>
      <c r="H333" s="44">
        <f t="shared" si="91"/>
        <v>284573.37</v>
      </c>
    </row>
    <row r="334" spans="1:8" ht="31.5">
      <c r="A334" s="61" t="s">
        <v>24</v>
      </c>
      <c r="B334" s="64" t="s">
        <v>498</v>
      </c>
      <c r="C334" s="64" t="s">
        <v>25</v>
      </c>
      <c r="D334" s="64" t="s">
        <v>77</v>
      </c>
      <c r="E334" s="64" t="s">
        <v>39</v>
      </c>
      <c r="F334" s="128">
        <v>212505</v>
      </c>
      <c r="G334" s="44">
        <v>284573.37</v>
      </c>
      <c r="H334" s="44">
        <v>284573.37</v>
      </c>
    </row>
    <row r="335" spans="1:8" ht="15.75">
      <c r="A335" s="76" t="s">
        <v>342</v>
      </c>
      <c r="B335" s="64" t="s">
        <v>492</v>
      </c>
      <c r="C335" s="50"/>
      <c r="D335" s="50"/>
      <c r="E335" s="50"/>
      <c r="F335" s="44">
        <f>SUM(F336+F341)</f>
        <v>250000</v>
      </c>
      <c r="G335" s="44">
        <f t="shared" ref="G335:H335" si="92">SUM(G336+G341)</f>
        <v>250000</v>
      </c>
      <c r="H335" s="44">
        <f t="shared" si="92"/>
        <v>250000</v>
      </c>
    </row>
    <row r="336" spans="1:8" ht="47.25">
      <c r="A336" s="76" t="s">
        <v>634</v>
      </c>
      <c r="B336" s="64" t="s">
        <v>493</v>
      </c>
      <c r="C336" s="50"/>
      <c r="D336" s="50"/>
      <c r="E336" s="50"/>
      <c r="F336" s="44">
        <f>F337+F339</f>
        <v>210000</v>
      </c>
      <c r="G336" s="44">
        <f t="shared" ref="G336:H336" si="93">G337+G339</f>
        <v>210000</v>
      </c>
      <c r="H336" s="44">
        <f t="shared" si="93"/>
        <v>210000</v>
      </c>
    </row>
    <row r="337" spans="1:8" ht="47.25">
      <c r="A337" s="78" t="s">
        <v>635</v>
      </c>
      <c r="B337" s="64" t="s">
        <v>494</v>
      </c>
      <c r="C337" s="63"/>
      <c r="D337" s="63"/>
      <c r="E337" s="63"/>
      <c r="F337" s="44">
        <f>SUM(F338)</f>
        <v>110000</v>
      </c>
      <c r="G337" s="44">
        <f>SUM(G338)</f>
        <v>110000</v>
      </c>
      <c r="H337" s="44">
        <f>SUM(H338)</f>
        <v>110000</v>
      </c>
    </row>
    <row r="338" spans="1:8" ht="31.5">
      <c r="A338" s="71" t="s">
        <v>603</v>
      </c>
      <c r="B338" s="64" t="s">
        <v>494</v>
      </c>
      <c r="C338" s="64" t="s">
        <v>68</v>
      </c>
      <c r="D338" s="64" t="s">
        <v>77</v>
      </c>
      <c r="E338" s="64" t="s">
        <v>39</v>
      </c>
      <c r="F338" s="44">
        <v>110000</v>
      </c>
      <c r="G338" s="44">
        <v>110000</v>
      </c>
      <c r="H338" s="44">
        <v>110000</v>
      </c>
    </row>
    <row r="339" spans="1:8" ht="31.5">
      <c r="A339" s="78" t="s">
        <v>184</v>
      </c>
      <c r="B339" s="64" t="s">
        <v>495</v>
      </c>
      <c r="C339" s="64"/>
      <c r="D339" s="64"/>
      <c r="E339" s="64"/>
      <c r="F339" s="44">
        <f>SUM(F340)</f>
        <v>100000</v>
      </c>
      <c r="G339" s="44">
        <f>SUM(G340)</f>
        <v>100000</v>
      </c>
      <c r="H339" s="44">
        <f>SUM(H340)</f>
        <v>100000</v>
      </c>
    </row>
    <row r="340" spans="1:8" ht="31.5">
      <c r="A340" s="71" t="s">
        <v>603</v>
      </c>
      <c r="B340" s="64" t="s">
        <v>495</v>
      </c>
      <c r="C340" s="64" t="s">
        <v>68</v>
      </c>
      <c r="D340" s="64" t="s">
        <v>77</v>
      </c>
      <c r="E340" s="64" t="s">
        <v>39</v>
      </c>
      <c r="F340" s="44">
        <v>100000</v>
      </c>
      <c r="G340" s="44">
        <v>100000</v>
      </c>
      <c r="H340" s="44">
        <v>100000</v>
      </c>
    </row>
    <row r="341" spans="1:8" ht="63">
      <c r="A341" s="76" t="s">
        <v>637</v>
      </c>
      <c r="B341" s="64" t="s">
        <v>579</v>
      </c>
      <c r="C341" s="64"/>
      <c r="D341" s="64"/>
      <c r="E341" s="64"/>
      <c r="F341" s="44">
        <f t="shared" ref="F341:H341" si="94">SUM(F342)</f>
        <v>40000</v>
      </c>
      <c r="G341" s="44">
        <f t="shared" si="94"/>
        <v>40000</v>
      </c>
      <c r="H341" s="44">
        <f t="shared" si="94"/>
        <v>40000</v>
      </c>
    </row>
    <row r="342" spans="1:8" ht="78.75">
      <c r="A342" s="76" t="s">
        <v>636</v>
      </c>
      <c r="B342" s="64" t="s">
        <v>617</v>
      </c>
      <c r="C342" s="62"/>
      <c r="D342" s="64"/>
      <c r="E342" s="64"/>
      <c r="F342" s="44">
        <f>SUM(F343)</f>
        <v>40000</v>
      </c>
      <c r="G342" s="44">
        <f t="shared" ref="G342:H342" si="95">SUM(G343)</f>
        <v>40000</v>
      </c>
      <c r="H342" s="44">
        <f t="shared" si="95"/>
        <v>40000</v>
      </c>
    </row>
    <row r="343" spans="1:8" ht="31.5">
      <c r="A343" s="71" t="s">
        <v>603</v>
      </c>
      <c r="B343" s="64" t="s">
        <v>617</v>
      </c>
      <c r="C343" s="62" t="s">
        <v>68</v>
      </c>
      <c r="D343" s="64" t="s">
        <v>77</v>
      </c>
      <c r="E343" s="64" t="s">
        <v>39</v>
      </c>
      <c r="F343" s="44">
        <v>40000</v>
      </c>
      <c r="G343" s="44">
        <v>40000</v>
      </c>
      <c r="H343" s="44">
        <v>40000</v>
      </c>
    </row>
    <row r="344" spans="1:8" ht="78.75">
      <c r="A344" s="80" t="s">
        <v>700</v>
      </c>
      <c r="B344" s="77" t="s">
        <v>175</v>
      </c>
      <c r="C344" s="50"/>
      <c r="D344" s="50"/>
      <c r="E344" s="50"/>
      <c r="F344" s="51">
        <f>SUM(F345+F349+F364)</f>
        <v>73289281.899999991</v>
      </c>
      <c r="G344" s="51">
        <f t="shared" ref="G344:H344" si="96">SUM(G345+G349+G364)</f>
        <v>210763305.34</v>
      </c>
      <c r="H344" s="51">
        <f t="shared" si="96"/>
        <v>133967526.74000001</v>
      </c>
    </row>
    <row r="345" spans="1:8" ht="47.25">
      <c r="A345" s="65" t="s">
        <v>352</v>
      </c>
      <c r="B345" s="64" t="s">
        <v>499</v>
      </c>
      <c r="C345" s="50"/>
      <c r="D345" s="50"/>
      <c r="E345" s="50"/>
      <c r="F345" s="44">
        <f t="shared" ref="F345:H347" si="97">SUM(F346)</f>
        <v>10280253.52</v>
      </c>
      <c r="G345" s="44">
        <f t="shared" si="97"/>
        <v>41875840.020000003</v>
      </c>
      <c r="H345" s="44">
        <f t="shared" si="97"/>
        <v>64197313.82</v>
      </c>
    </row>
    <row r="346" spans="1:8" ht="47.25">
      <c r="A346" s="65" t="s">
        <v>500</v>
      </c>
      <c r="B346" s="64" t="s">
        <v>510</v>
      </c>
      <c r="C346" s="63"/>
      <c r="D346" s="63"/>
      <c r="E346" s="63"/>
      <c r="F346" s="44">
        <f t="shared" si="97"/>
        <v>10280253.52</v>
      </c>
      <c r="G346" s="44">
        <f t="shared" si="97"/>
        <v>41875840.020000003</v>
      </c>
      <c r="H346" s="44">
        <f t="shared" si="97"/>
        <v>64197313.82</v>
      </c>
    </row>
    <row r="347" spans="1:8" ht="31.5">
      <c r="A347" s="72" t="s">
        <v>285</v>
      </c>
      <c r="B347" s="64" t="s">
        <v>511</v>
      </c>
      <c r="C347" s="63"/>
      <c r="D347" s="63"/>
      <c r="E347" s="63"/>
      <c r="F347" s="44">
        <f t="shared" si="97"/>
        <v>10280253.52</v>
      </c>
      <c r="G347" s="44">
        <f t="shared" si="97"/>
        <v>41875840.020000003</v>
      </c>
      <c r="H347" s="44">
        <f t="shared" si="97"/>
        <v>64197313.82</v>
      </c>
    </row>
    <row r="348" spans="1:8" ht="31.5">
      <c r="A348" s="71" t="s">
        <v>603</v>
      </c>
      <c r="B348" s="64" t="s">
        <v>511</v>
      </c>
      <c r="C348" s="63" t="s">
        <v>68</v>
      </c>
      <c r="D348" s="63" t="s">
        <v>82</v>
      </c>
      <c r="E348" s="63" t="s">
        <v>78</v>
      </c>
      <c r="F348" s="44">
        <v>10280253.52</v>
      </c>
      <c r="G348" s="44">
        <v>41875840.020000003</v>
      </c>
      <c r="H348" s="44">
        <v>64197313.82</v>
      </c>
    </row>
    <row r="349" spans="1:8" ht="47.25">
      <c r="A349" s="65" t="s">
        <v>330</v>
      </c>
      <c r="B349" s="64" t="s">
        <v>502</v>
      </c>
      <c r="C349" s="50"/>
      <c r="D349" s="50"/>
      <c r="E349" s="50"/>
      <c r="F349" s="44">
        <f>F350+F355+F358+F361</f>
        <v>57163562.379999995</v>
      </c>
      <c r="G349" s="44">
        <f t="shared" ref="G349:H349" si="98">G350+G355+G358+G361</f>
        <v>163001670.31999999</v>
      </c>
      <c r="H349" s="44">
        <f t="shared" si="98"/>
        <v>63842165.920000002</v>
      </c>
    </row>
    <row r="350" spans="1:8" ht="31.5">
      <c r="A350" s="72" t="s">
        <v>501</v>
      </c>
      <c r="B350" s="64" t="s">
        <v>503</v>
      </c>
      <c r="C350" s="50"/>
      <c r="D350" s="50"/>
      <c r="E350" s="50"/>
      <c r="F350" s="51"/>
      <c r="G350" s="44">
        <f>SUM(G351+G353)</f>
        <v>25157733.960000001</v>
      </c>
      <c r="H350" s="44">
        <f t="shared" ref="H350" si="99">SUM(H351)</f>
        <v>1081208</v>
      </c>
    </row>
    <row r="351" spans="1:8" ht="110.25">
      <c r="A351" s="78" t="s">
        <v>151</v>
      </c>
      <c r="B351" s="64" t="s">
        <v>512</v>
      </c>
      <c r="C351" s="63"/>
      <c r="D351" s="63"/>
      <c r="E351" s="63"/>
      <c r="F351" s="44"/>
      <c r="G351" s="44">
        <f>SUM(G352)</f>
        <v>5648224.4500000002</v>
      </c>
      <c r="H351" s="44">
        <f>SUM(H352)</f>
        <v>1081208</v>
      </c>
    </row>
    <row r="352" spans="1:8" ht="31.5">
      <c r="A352" s="71" t="s">
        <v>603</v>
      </c>
      <c r="B352" s="64" t="s">
        <v>512</v>
      </c>
      <c r="C352" s="63" t="s">
        <v>68</v>
      </c>
      <c r="D352" s="63" t="s">
        <v>82</v>
      </c>
      <c r="E352" s="63" t="s">
        <v>78</v>
      </c>
      <c r="F352" s="44"/>
      <c r="G352" s="44">
        <v>5648224.4500000002</v>
      </c>
      <c r="H352" s="44">
        <v>1081208</v>
      </c>
    </row>
    <row r="353" spans="1:8" ht="173.25">
      <c r="A353" s="74" t="s">
        <v>287</v>
      </c>
      <c r="B353" s="64" t="s">
        <v>513</v>
      </c>
      <c r="C353" s="63"/>
      <c r="D353" s="63"/>
      <c r="E353" s="63"/>
      <c r="F353" s="44"/>
      <c r="G353" s="44">
        <f t="shared" ref="G353" si="100">SUM(G354)</f>
        <v>19509509.510000002</v>
      </c>
      <c r="H353" s="44"/>
    </row>
    <row r="354" spans="1:8" ht="31.5">
      <c r="A354" s="71" t="s">
        <v>603</v>
      </c>
      <c r="B354" s="64" t="s">
        <v>513</v>
      </c>
      <c r="C354" s="63" t="s">
        <v>68</v>
      </c>
      <c r="D354" s="63" t="s">
        <v>82</v>
      </c>
      <c r="E354" s="63" t="s">
        <v>78</v>
      </c>
      <c r="F354" s="44"/>
      <c r="G354" s="44">
        <v>19509509.510000002</v>
      </c>
      <c r="H354" s="44"/>
    </row>
    <row r="355" spans="1:8" ht="47.25">
      <c r="A355" s="72" t="s">
        <v>504</v>
      </c>
      <c r="B355" s="64" t="s">
        <v>505</v>
      </c>
      <c r="C355" s="63"/>
      <c r="D355" s="63"/>
      <c r="E355" s="63"/>
      <c r="F355" s="44">
        <f t="shared" ref="F355:F356" si="101">SUM(F356)</f>
        <v>51496340.649999999</v>
      </c>
      <c r="G355" s="44"/>
      <c r="H355" s="44"/>
    </row>
    <row r="356" spans="1:8" ht="15.75">
      <c r="A356" s="78" t="s">
        <v>126</v>
      </c>
      <c r="B356" s="64" t="s">
        <v>514</v>
      </c>
      <c r="C356" s="63"/>
      <c r="D356" s="63"/>
      <c r="E356" s="63"/>
      <c r="F356" s="44">
        <f t="shared" si="101"/>
        <v>51496340.649999999</v>
      </c>
      <c r="G356" s="44"/>
      <c r="H356" s="44"/>
    </row>
    <row r="357" spans="1:8" ht="47.25">
      <c r="A357" s="78" t="s">
        <v>75</v>
      </c>
      <c r="B357" s="64" t="s">
        <v>514</v>
      </c>
      <c r="C357" s="63" t="s">
        <v>111</v>
      </c>
      <c r="D357" s="63" t="s">
        <v>82</v>
      </c>
      <c r="E357" s="63" t="s">
        <v>82</v>
      </c>
      <c r="F357" s="44">
        <v>51496340.649999999</v>
      </c>
      <c r="G357" s="44"/>
      <c r="H357" s="44"/>
    </row>
    <row r="358" spans="1:8" ht="47.25">
      <c r="A358" s="72" t="s">
        <v>506</v>
      </c>
      <c r="B358" s="64" t="s">
        <v>507</v>
      </c>
      <c r="C358" s="63"/>
      <c r="D358" s="63"/>
      <c r="E358" s="63"/>
      <c r="F358" s="44">
        <f t="shared" ref="F358:H359" si="102">SUM(F359:F359)</f>
        <v>1664089</v>
      </c>
      <c r="G358" s="44">
        <f t="shared" si="102"/>
        <v>1707800.22</v>
      </c>
      <c r="H358" s="44">
        <f t="shared" si="102"/>
        <v>1699896.86</v>
      </c>
    </row>
    <row r="359" spans="1:8" ht="15.75">
      <c r="A359" s="61" t="s">
        <v>263</v>
      </c>
      <c r="B359" s="62" t="s">
        <v>515</v>
      </c>
      <c r="C359" s="63"/>
      <c r="D359" s="63"/>
      <c r="E359" s="63"/>
      <c r="F359" s="44">
        <f t="shared" si="102"/>
        <v>1664089</v>
      </c>
      <c r="G359" s="44">
        <f t="shared" si="102"/>
        <v>1707800.22</v>
      </c>
      <c r="H359" s="44">
        <f t="shared" si="102"/>
        <v>1699896.86</v>
      </c>
    </row>
    <row r="360" spans="1:8" ht="31.5">
      <c r="A360" s="61" t="s">
        <v>24</v>
      </c>
      <c r="B360" s="62" t="s">
        <v>515</v>
      </c>
      <c r="C360" s="62" t="s">
        <v>25</v>
      </c>
      <c r="D360" s="62" t="s">
        <v>54</v>
      </c>
      <c r="E360" s="62" t="s">
        <v>81</v>
      </c>
      <c r="F360" s="67">
        <v>1664089</v>
      </c>
      <c r="G360" s="67">
        <v>1707800.22</v>
      </c>
      <c r="H360" s="67">
        <v>1699896.86</v>
      </c>
    </row>
    <row r="361" spans="1:8" ht="47.25">
      <c r="A361" s="72" t="s">
        <v>508</v>
      </c>
      <c r="B361" s="64" t="s">
        <v>509</v>
      </c>
      <c r="C361" s="62"/>
      <c r="D361" s="62"/>
      <c r="E361" s="62"/>
      <c r="F361" s="44">
        <f t="shared" ref="F361:H362" si="103">SUM(F362)</f>
        <v>4003132.73</v>
      </c>
      <c r="G361" s="44">
        <f t="shared" si="103"/>
        <v>136136136.13999999</v>
      </c>
      <c r="H361" s="44">
        <f t="shared" si="103"/>
        <v>61061061.060000002</v>
      </c>
    </row>
    <row r="362" spans="1:8" ht="63">
      <c r="A362" s="78" t="s">
        <v>150</v>
      </c>
      <c r="B362" s="64" t="s">
        <v>516</v>
      </c>
      <c r="C362" s="63"/>
      <c r="D362" s="63"/>
      <c r="E362" s="63"/>
      <c r="F362" s="44">
        <f t="shared" si="103"/>
        <v>4003132.73</v>
      </c>
      <c r="G362" s="44">
        <f t="shared" si="103"/>
        <v>136136136.13999999</v>
      </c>
      <c r="H362" s="44">
        <f>SUM(H363)</f>
        <v>61061061.060000002</v>
      </c>
    </row>
    <row r="363" spans="1:8" ht="47.25">
      <c r="A363" s="78" t="s">
        <v>75</v>
      </c>
      <c r="B363" s="64" t="s">
        <v>516</v>
      </c>
      <c r="C363" s="63" t="s">
        <v>111</v>
      </c>
      <c r="D363" s="63" t="s">
        <v>82</v>
      </c>
      <c r="E363" s="63" t="s">
        <v>77</v>
      </c>
      <c r="F363" s="44">
        <v>4003132.73</v>
      </c>
      <c r="G363" s="44">
        <v>136136136.13999999</v>
      </c>
      <c r="H363" s="44">
        <v>61061061.060000002</v>
      </c>
    </row>
    <row r="364" spans="1:8" ht="15.75">
      <c r="A364" s="76" t="s">
        <v>342</v>
      </c>
      <c r="B364" s="64" t="s">
        <v>518</v>
      </c>
      <c r="C364" s="63"/>
      <c r="D364" s="63"/>
      <c r="E364" s="63"/>
      <c r="F364" s="44">
        <f>F365+F368</f>
        <v>5845466</v>
      </c>
      <c r="G364" s="44">
        <f>G365+G368</f>
        <v>5885795</v>
      </c>
      <c r="H364" s="44">
        <f>H365+H368</f>
        <v>5928047</v>
      </c>
    </row>
    <row r="365" spans="1:8" ht="47.25">
      <c r="A365" s="78" t="s">
        <v>517</v>
      </c>
      <c r="B365" s="64" t="s">
        <v>519</v>
      </c>
      <c r="C365" s="63"/>
      <c r="D365" s="63"/>
      <c r="E365" s="63"/>
      <c r="F365" s="44">
        <f t="shared" ref="F365:H365" si="104">SUM(F366)</f>
        <v>2000000</v>
      </c>
      <c r="G365" s="44">
        <f t="shared" si="104"/>
        <v>2000000</v>
      </c>
      <c r="H365" s="44">
        <f t="shared" si="104"/>
        <v>2000000</v>
      </c>
    </row>
    <row r="366" spans="1:8" ht="63">
      <c r="A366" s="78" t="s">
        <v>144</v>
      </c>
      <c r="B366" s="64" t="s">
        <v>524</v>
      </c>
      <c r="C366" s="63"/>
      <c r="D366" s="63"/>
      <c r="E366" s="63"/>
      <c r="F366" s="44">
        <f>SUM(F367)</f>
        <v>2000000</v>
      </c>
      <c r="G366" s="44">
        <f>SUM(G367)</f>
        <v>2000000</v>
      </c>
      <c r="H366" s="44">
        <f>SUM(H367)</f>
        <v>2000000</v>
      </c>
    </row>
    <row r="367" spans="1:8" ht="31.5">
      <c r="A367" s="71" t="s">
        <v>603</v>
      </c>
      <c r="B367" s="64" t="s">
        <v>524</v>
      </c>
      <c r="C367" s="63" t="s">
        <v>68</v>
      </c>
      <c r="D367" s="63" t="s">
        <v>82</v>
      </c>
      <c r="E367" s="63" t="s">
        <v>78</v>
      </c>
      <c r="F367" s="44">
        <v>2000000</v>
      </c>
      <c r="G367" s="44">
        <v>2000000</v>
      </c>
      <c r="H367" s="44">
        <v>2000000</v>
      </c>
    </row>
    <row r="368" spans="1:8" ht="47.25">
      <c r="A368" s="78" t="s">
        <v>633</v>
      </c>
      <c r="B368" s="64" t="s">
        <v>520</v>
      </c>
      <c r="C368" s="63"/>
      <c r="D368" s="63"/>
      <c r="E368" s="63"/>
      <c r="F368" s="44">
        <f>SUM(F369+F371+F373)</f>
        <v>3845466</v>
      </c>
      <c r="G368" s="44">
        <f t="shared" ref="G368:H368" si="105">SUM(G369+G371+G373)</f>
        <v>3885795</v>
      </c>
      <c r="H368" s="44">
        <f t="shared" si="105"/>
        <v>3928047</v>
      </c>
    </row>
    <row r="369" spans="1:8" ht="47.25">
      <c r="A369" s="65" t="s">
        <v>301</v>
      </c>
      <c r="B369" s="62" t="s">
        <v>521</v>
      </c>
      <c r="C369" s="62"/>
      <c r="D369" s="64"/>
      <c r="E369" s="64"/>
      <c r="F369" s="44">
        <f t="shared" ref="F369:H371" si="106">SUM(F370)</f>
        <v>2000000</v>
      </c>
      <c r="G369" s="44">
        <f t="shared" si="106"/>
        <v>2000000</v>
      </c>
      <c r="H369" s="44">
        <f t="shared" si="106"/>
        <v>2000000</v>
      </c>
    </row>
    <row r="370" spans="1:8" ht="31.5">
      <c r="A370" s="71" t="s">
        <v>603</v>
      </c>
      <c r="B370" s="62" t="s">
        <v>521</v>
      </c>
      <c r="C370" s="62" t="s">
        <v>68</v>
      </c>
      <c r="D370" s="64" t="s">
        <v>82</v>
      </c>
      <c r="E370" s="64" t="s">
        <v>79</v>
      </c>
      <c r="F370" s="44">
        <v>2000000</v>
      </c>
      <c r="G370" s="44">
        <v>2000000</v>
      </c>
      <c r="H370" s="44">
        <v>2000000</v>
      </c>
    </row>
    <row r="371" spans="1:8" ht="31.5">
      <c r="A371" s="65" t="s">
        <v>191</v>
      </c>
      <c r="B371" s="64" t="s">
        <v>522</v>
      </c>
      <c r="C371" s="63"/>
      <c r="D371" s="63"/>
      <c r="E371" s="63"/>
      <c r="F371" s="44">
        <f t="shared" si="106"/>
        <v>845466</v>
      </c>
      <c r="G371" s="44">
        <f t="shared" si="106"/>
        <v>885795</v>
      </c>
      <c r="H371" s="44">
        <f t="shared" si="106"/>
        <v>928047</v>
      </c>
    </row>
    <row r="372" spans="1:8" ht="31.5">
      <c r="A372" s="71" t="s">
        <v>603</v>
      </c>
      <c r="B372" s="64" t="s">
        <v>522</v>
      </c>
      <c r="C372" s="63" t="s">
        <v>68</v>
      </c>
      <c r="D372" s="63" t="s">
        <v>83</v>
      </c>
      <c r="E372" s="63" t="s">
        <v>82</v>
      </c>
      <c r="F372" s="44">
        <v>845466</v>
      </c>
      <c r="G372" s="44">
        <v>885795</v>
      </c>
      <c r="H372" s="44">
        <v>928047</v>
      </c>
    </row>
    <row r="373" spans="1:8" ht="15.75">
      <c r="A373" s="76" t="s">
        <v>125</v>
      </c>
      <c r="B373" s="64" t="s">
        <v>523</v>
      </c>
      <c r="C373" s="63"/>
      <c r="D373" s="63"/>
      <c r="E373" s="63"/>
      <c r="F373" s="44">
        <f>SUM(F374)</f>
        <v>1000000</v>
      </c>
      <c r="G373" s="44">
        <f>SUM(G374)</f>
        <v>1000000</v>
      </c>
      <c r="H373" s="44">
        <f>SUM(H374)</f>
        <v>1000000</v>
      </c>
    </row>
    <row r="374" spans="1:8" ht="31.5">
      <c r="A374" s="71" t="s">
        <v>603</v>
      </c>
      <c r="B374" s="64" t="s">
        <v>523</v>
      </c>
      <c r="C374" s="63" t="s">
        <v>68</v>
      </c>
      <c r="D374" s="63" t="s">
        <v>82</v>
      </c>
      <c r="E374" s="63" t="s">
        <v>79</v>
      </c>
      <c r="F374" s="44">
        <v>1000000</v>
      </c>
      <c r="G374" s="44">
        <v>1000000</v>
      </c>
      <c r="H374" s="44">
        <v>1000000</v>
      </c>
    </row>
    <row r="375" spans="1:8" ht="63">
      <c r="A375" s="80" t="s">
        <v>701</v>
      </c>
      <c r="B375" s="77" t="s">
        <v>171</v>
      </c>
      <c r="C375" s="50"/>
      <c r="D375" s="50"/>
      <c r="E375" s="50"/>
      <c r="F375" s="51">
        <f>SUM(F376+F380)</f>
        <v>803333</v>
      </c>
      <c r="G375" s="51">
        <f t="shared" ref="G375:H375" si="107">SUM(G376+G380)</f>
        <v>803333</v>
      </c>
      <c r="H375" s="51">
        <f t="shared" si="107"/>
        <v>803333</v>
      </c>
    </row>
    <row r="376" spans="1:8" ht="47.25">
      <c r="A376" s="65" t="s">
        <v>352</v>
      </c>
      <c r="B376" s="64" t="s">
        <v>526</v>
      </c>
      <c r="C376" s="50"/>
      <c r="D376" s="50"/>
      <c r="E376" s="50"/>
      <c r="F376" s="44">
        <f t="shared" ref="F376:H378" si="108">SUM(F377)</f>
        <v>433333</v>
      </c>
      <c r="G376" s="44">
        <f t="shared" si="108"/>
        <v>433333</v>
      </c>
      <c r="H376" s="44">
        <f t="shared" si="108"/>
        <v>433333</v>
      </c>
    </row>
    <row r="377" spans="1:8" ht="31.5">
      <c r="A377" s="65" t="s">
        <v>525</v>
      </c>
      <c r="B377" s="64" t="s">
        <v>527</v>
      </c>
      <c r="C377" s="50"/>
      <c r="D377" s="50"/>
      <c r="E377" s="50"/>
      <c r="F377" s="44">
        <f t="shared" si="108"/>
        <v>433333</v>
      </c>
      <c r="G377" s="44">
        <f t="shared" si="108"/>
        <v>433333</v>
      </c>
      <c r="H377" s="44">
        <f t="shared" si="108"/>
        <v>433333</v>
      </c>
    </row>
    <row r="378" spans="1:8" ht="31.5">
      <c r="A378" s="61" t="s">
        <v>258</v>
      </c>
      <c r="B378" s="64" t="s">
        <v>528</v>
      </c>
      <c r="C378" s="63"/>
      <c r="D378" s="63"/>
      <c r="E378" s="63"/>
      <c r="F378" s="44">
        <f t="shared" si="108"/>
        <v>433333</v>
      </c>
      <c r="G378" s="44">
        <f t="shared" si="108"/>
        <v>433333</v>
      </c>
      <c r="H378" s="44">
        <f t="shared" si="108"/>
        <v>433333</v>
      </c>
    </row>
    <row r="379" spans="1:8" ht="31.5">
      <c r="A379" s="71" t="s">
        <v>603</v>
      </c>
      <c r="B379" s="64" t="s">
        <v>528</v>
      </c>
      <c r="C379" s="63" t="s">
        <v>68</v>
      </c>
      <c r="D379" s="63" t="s">
        <v>84</v>
      </c>
      <c r="E379" s="63" t="s">
        <v>84</v>
      </c>
      <c r="F379" s="44">
        <v>433333</v>
      </c>
      <c r="G379" s="44">
        <v>433333</v>
      </c>
      <c r="H379" s="44">
        <v>433333</v>
      </c>
    </row>
    <row r="380" spans="1:8" ht="15.75">
      <c r="A380" s="76" t="s">
        <v>342</v>
      </c>
      <c r="B380" s="64" t="s">
        <v>531</v>
      </c>
      <c r="C380" s="50"/>
      <c r="D380" s="50"/>
      <c r="E380" s="50"/>
      <c r="F380" s="44">
        <f t="shared" ref="F380:H380" si="109">SUM(F381:F381)</f>
        <v>370000</v>
      </c>
      <c r="G380" s="44">
        <f t="shared" si="109"/>
        <v>370000</v>
      </c>
      <c r="H380" s="44">
        <f t="shared" si="109"/>
        <v>370000</v>
      </c>
    </row>
    <row r="381" spans="1:8" ht="47.25">
      <c r="A381" s="65" t="s">
        <v>529</v>
      </c>
      <c r="B381" s="64" t="s">
        <v>532</v>
      </c>
      <c r="C381" s="63"/>
      <c r="D381" s="63"/>
      <c r="E381" s="63"/>
      <c r="F381" s="44">
        <f>SUM(F382:F382)</f>
        <v>370000</v>
      </c>
      <c r="G381" s="44">
        <f>SUM(G382)</f>
        <v>370000</v>
      </c>
      <c r="H381" s="44">
        <f>SUM(H382)</f>
        <v>370000</v>
      </c>
    </row>
    <row r="382" spans="1:8" ht="31.5">
      <c r="A382" s="78" t="s">
        <v>530</v>
      </c>
      <c r="B382" s="64" t="s">
        <v>533</v>
      </c>
      <c r="C382" s="63"/>
      <c r="D382" s="63"/>
      <c r="E382" s="63"/>
      <c r="F382" s="44">
        <f>SUM(F383)</f>
        <v>370000</v>
      </c>
      <c r="G382" s="44">
        <f>SUM(G383)</f>
        <v>370000</v>
      </c>
      <c r="H382" s="44">
        <f>SUM(H383)</f>
        <v>370000</v>
      </c>
    </row>
    <row r="383" spans="1:8" ht="31.5">
      <c r="A383" s="71" t="s">
        <v>603</v>
      </c>
      <c r="B383" s="64" t="s">
        <v>533</v>
      </c>
      <c r="C383" s="63" t="s">
        <v>68</v>
      </c>
      <c r="D383" s="63" t="s">
        <v>84</v>
      </c>
      <c r="E383" s="63" t="s">
        <v>84</v>
      </c>
      <c r="F383" s="44">
        <v>370000</v>
      </c>
      <c r="G383" s="44">
        <v>370000</v>
      </c>
      <c r="H383" s="44">
        <v>370000</v>
      </c>
    </row>
    <row r="384" spans="1:8" ht="126">
      <c r="A384" s="80" t="s">
        <v>702</v>
      </c>
      <c r="B384" s="77" t="s">
        <v>172</v>
      </c>
      <c r="C384" s="50"/>
      <c r="D384" s="50"/>
      <c r="E384" s="50"/>
      <c r="F384" s="51">
        <f>SUM(F385+F389)</f>
        <v>12767232</v>
      </c>
      <c r="G384" s="51">
        <f t="shared" ref="G384:H384" si="110">SUM(G385+G389)</f>
        <v>12767232</v>
      </c>
      <c r="H384" s="51">
        <f t="shared" si="110"/>
        <v>12767232</v>
      </c>
    </row>
    <row r="385" spans="1:8" ht="47.25">
      <c r="A385" s="65" t="s">
        <v>330</v>
      </c>
      <c r="B385" s="64" t="s">
        <v>535</v>
      </c>
      <c r="C385" s="50"/>
      <c r="D385" s="50"/>
      <c r="E385" s="50"/>
      <c r="F385" s="44">
        <f t="shared" ref="F385:H389" si="111">SUM(F386)</f>
        <v>1947182</v>
      </c>
      <c r="G385" s="44">
        <f t="shared" si="111"/>
        <v>1947182</v>
      </c>
      <c r="H385" s="44">
        <f t="shared" si="111"/>
        <v>1947182</v>
      </c>
    </row>
    <row r="386" spans="1:8" ht="47.25">
      <c r="A386" s="76" t="s">
        <v>534</v>
      </c>
      <c r="B386" s="64" t="s">
        <v>536</v>
      </c>
      <c r="C386" s="50"/>
      <c r="D386" s="50"/>
      <c r="E386" s="50"/>
      <c r="F386" s="44">
        <f t="shared" si="111"/>
        <v>1947182</v>
      </c>
      <c r="G386" s="44">
        <f t="shared" si="111"/>
        <v>1947182</v>
      </c>
      <c r="H386" s="44">
        <f t="shared" si="111"/>
        <v>1947182</v>
      </c>
    </row>
    <row r="387" spans="1:8" ht="47.25">
      <c r="A387" s="76" t="s">
        <v>145</v>
      </c>
      <c r="B387" s="64" t="s">
        <v>537</v>
      </c>
      <c r="C387" s="63"/>
      <c r="D387" s="63"/>
      <c r="E387" s="63"/>
      <c r="F387" s="44">
        <f t="shared" si="111"/>
        <v>1947182</v>
      </c>
      <c r="G387" s="44">
        <f t="shared" si="111"/>
        <v>1947182</v>
      </c>
      <c r="H387" s="44">
        <f t="shared" si="111"/>
        <v>1947182</v>
      </c>
    </row>
    <row r="388" spans="1:8" ht="31.5">
      <c r="A388" s="71" t="s">
        <v>603</v>
      </c>
      <c r="B388" s="64" t="s">
        <v>537</v>
      </c>
      <c r="C388" s="63" t="s">
        <v>68</v>
      </c>
      <c r="D388" s="63" t="s">
        <v>79</v>
      </c>
      <c r="E388" s="63" t="s">
        <v>54</v>
      </c>
      <c r="F388" s="70">
        <v>1947182</v>
      </c>
      <c r="G388" s="70">
        <v>1947182</v>
      </c>
      <c r="H388" s="70">
        <v>1947182</v>
      </c>
    </row>
    <row r="389" spans="1:8" ht="15.75">
      <c r="A389" s="76" t="s">
        <v>342</v>
      </c>
      <c r="B389" s="64" t="s">
        <v>539</v>
      </c>
      <c r="C389" s="63"/>
      <c r="D389" s="63"/>
      <c r="E389" s="63"/>
      <c r="F389" s="44">
        <f t="shared" si="111"/>
        <v>10820050</v>
      </c>
      <c r="G389" s="44">
        <f t="shared" si="111"/>
        <v>10820050</v>
      </c>
      <c r="H389" s="44">
        <f t="shared" si="111"/>
        <v>10820050</v>
      </c>
    </row>
    <row r="390" spans="1:8" ht="63">
      <c r="A390" s="76" t="s">
        <v>538</v>
      </c>
      <c r="B390" s="64" t="s">
        <v>540</v>
      </c>
      <c r="C390" s="63"/>
      <c r="D390" s="63"/>
      <c r="E390" s="63"/>
      <c r="F390" s="70">
        <f>SUM(F391+F394+F396+F398)</f>
        <v>10820050</v>
      </c>
      <c r="G390" s="70">
        <f t="shared" ref="G390:H390" si="112">SUM(G391+G394+G396+G398)</f>
        <v>10820050</v>
      </c>
      <c r="H390" s="70">
        <f t="shared" si="112"/>
        <v>10820050</v>
      </c>
    </row>
    <row r="391" spans="1:8" ht="47.25">
      <c r="A391" s="76" t="s">
        <v>142</v>
      </c>
      <c r="B391" s="64" t="s">
        <v>541</v>
      </c>
      <c r="C391" s="63"/>
      <c r="D391" s="63"/>
      <c r="E391" s="63"/>
      <c r="F391" s="44">
        <f>SUM(F392:F393)</f>
        <v>9738800</v>
      </c>
      <c r="G391" s="44">
        <f>SUM(G392:G393)</f>
        <v>9738800</v>
      </c>
      <c r="H391" s="44">
        <f>SUM(H392:H393)</f>
        <v>9738800</v>
      </c>
    </row>
    <row r="392" spans="1:8" ht="94.5">
      <c r="A392" s="78" t="s">
        <v>23</v>
      </c>
      <c r="B392" s="64" t="s">
        <v>541</v>
      </c>
      <c r="C392" s="63" t="s">
        <v>27</v>
      </c>
      <c r="D392" s="63" t="s">
        <v>79</v>
      </c>
      <c r="E392" s="63" t="s">
        <v>54</v>
      </c>
      <c r="F392" s="44">
        <v>9703000</v>
      </c>
      <c r="G392" s="44">
        <v>9703000</v>
      </c>
      <c r="H392" s="44">
        <v>9703000</v>
      </c>
    </row>
    <row r="393" spans="1:8" ht="31.5">
      <c r="A393" s="71" t="s">
        <v>603</v>
      </c>
      <c r="B393" s="64" t="s">
        <v>541</v>
      </c>
      <c r="C393" s="63" t="s">
        <v>68</v>
      </c>
      <c r="D393" s="63" t="s">
        <v>79</v>
      </c>
      <c r="E393" s="63" t="s">
        <v>54</v>
      </c>
      <c r="F393" s="44">
        <v>35800</v>
      </c>
      <c r="G393" s="44">
        <v>35800</v>
      </c>
      <c r="H393" s="44">
        <v>35800</v>
      </c>
    </row>
    <row r="394" spans="1:8" ht="236.25">
      <c r="A394" s="72" t="s">
        <v>297</v>
      </c>
      <c r="B394" s="64" t="s">
        <v>544</v>
      </c>
      <c r="C394" s="63"/>
      <c r="D394" s="63"/>
      <c r="E394" s="63"/>
      <c r="F394" s="44">
        <f>SUM(F395)</f>
        <v>177050</v>
      </c>
      <c r="G394" s="44">
        <f>SUM(G395)</f>
        <v>177050</v>
      </c>
      <c r="H394" s="44">
        <f>SUM(H395)</f>
        <v>177050</v>
      </c>
    </row>
    <row r="395" spans="1:8" ht="31.5">
      <c r="A395" s="71" t="s">
        <v>603</v>
      </c>
      <c r="B395" s="64" t="s">
        <v>544</v>
      </c>
      <c r="C395" s="63" t="s">
        <v>68</v>
      </c>
      <c r="D395" s="63" t="s">
        <v>79</v>
      </c>
      <c r="E395" s="63" t="s">
        <v>54</v>
      </c>
      <c r="F395" s="67">
        <v>177050</v>
      </c>
      <c r="G395" s="67">
        <v>177050</v>
      </c>
      <c r="H395" s="67">
        <v>177050</v>
      </c>
    </row>
    <row r="396" spans="1:8" ht="47.25">
      <c r="A396" s="76" t="s">
        <v>143</v>
      </c>
      <c r="B396" s="64" t="s">
        <v>542</v>
      </c>
      <c r="C396" s="63"/>
      <c r="D396" s="63"/>
      <c r="E396" s="63"/>
      <c r="F396" s="44">
        <f>SUM(F397)</f>
        <v>100000</v>
      </c>
      <c r="G396" s="44">
        <f>SUM(G397)</f>
        <v>100000</v>
      </c>
      <c r="H396" s="44">
        <f>SUM(H397)</f>
        <v>100000</v>
      </c>
    </row>
    <row r="397" spans="1:8" ht="31.5">
      <c r="A397" s="71" t="s">
        <v>603</v>
      </c>
      <c r="B397" s="64" t="s">
        <v>542</v>
      </c>
      <c r="C397" s="63" t="s">
        <v>68</v>
      </c>
      <c r="D397" s="63" t="s">
        <v>79</v>
      </c>
      <c r="E397" s="63" t="s">
        <v>54</v>
      </c>
      <c r="F397" s="44">
        <v>100000</v>
      </c>
      <c r="G397" s="44">
        <v>100000</v>
      </c>
      <c r="H397" s="44">
        <v>100000</v>
      </c>
    </row>
    <row r="398" spans="1:8" ht="47.25">
      <c r="A398" s="76" t="s">
        <v>95</v>
      </c>
      <c r="B398" s="64" t="s">
        <v>543</v>
      </c>
      <c r="C398" s="63"/>
      <c r="D398" s="63"/>
      <c r="E398" s="63"/>
      <c r="F398" s="44">
        <f>SUM(F399)</f>
        <v>804200</v>
      </c>
      <c r="G398" s="44">
        <f>SUM(G399)</f>
        <v>804200</v>
      </c>
      <c r="H398" s="44">
        <f>SUM(H399)</f>
        <v>804200</v>
      </c>
    </row>
    <row r="399" spans="1:8" ht="48" customHeight="1">
      <c r="A399" s="71" t="s">
        <v>603</v>
      </c>
      <c r="B399" s="64" t="s">
        <v>543</v>
      </c>
      <c r="C399" s="63" t="s">
        <v>68</v>
      </c>
      <c r="D399" s="63" t="s">
        <v>79</v>
      </c>
      <c r="E399" s="63" t="s">
        <v>53</v>
      </c>
      <c r="F399" s="44">
        <v>804200</v>
      </c>
      <c r="G399" s="44">
        <v>804200</v>
      </c>
      <c r="H399" s="44">
        <v>804200</v>
      </c>
    </row>
    <row r="400" spans="1:8" ht="94.5">
      <c r="A400" s="81" t="s">
        <v>703</v>
      </c>
      <c r="B400" s="77" t="s">
        <v>180</v>
      </c>
      <c r="C400" s="50"/>
      <c r="D400" s="50"/>
      <c r="E400" s="50"/>
      <c r="F400" s="51">
        <f t="shared" ref="F400:H400" si="113">SUM(F401)</f>
        <v>19257700</v>
      </c>
      <c r="G400" s="51">
        <f t="shared" si="113"/>
        <v>19257700</v>
      </c>
      <c r="H400" s="51">
        <f t="shared" si="113"/>
        <v>19257700</v>
      </c>
    </row>
    <row r="401" spans="1:8" ht="15.75">
      <c r="A401" s="76" t="s">
        <v>342</v>
      </c>
      <c r="B401" s="64" t="s">
        <v>232</v>
      </c>
      <c r="C401" s="50"/>
      <c r="D401" s="50"/>
      <c r="E401" s="50"/>
      <c r="F401" s="44">
        <f t="shared" ref="F401:H401" si="114">SUM(F402)</f>
        <v>19257700</v>
      </c>
      <c r="G401" s="44">
        <f t="shared" si="114"/>
        <v>19257700</v>
      </c>
      <c r="H401" s="44">
        <f t="shared" si="114"/>
        <v>19257700</v>
      </c>
    </row>
    <row r="402" spans="1:8" ht="63">
      <c r="A402" s="76" t="s">
        <v>618</v>
      </c>
      <c r="B402" s="64" t="s">
        <v>545</v>
      </c>
      <c r="C402" s="50"/>
      <c r="D402" s="50"/>
      <c r="E402" s="50"/>
      <c r="F402" s="44">
        <f>F403+F406+F408</f>
        <v>19257700</v>
      </c>
      <c r="G402" s="44">
        <f t="shared" ref="G402:H402" si="115">G403+G406+G408</f>
        <v>19257700</v>
      </c>
      <c r="H402" s="44">
        <f t="shared" si="115"/>
        <v>19257700</v>
      </c>
    </row>
    <row r="403" spans="1:8" ht="31.5">
      <c r="A403" s="78" t="s">
        <v>680</v>
      </c>
      <c r="B403" s="64" t="s">
        <v>546</v>
      </c>
      <c r="C403" s="63"/>
      <c r="D403" s="63"/>
      <c r="E403" s="63"/>
      <c r="F403" s="44">
        <f>SUM(F404:F405)</f>
        <v>15957700</v>
      </c>
      <c r="G403" s="44">
        <f>SUM(G404:G405)</f>
        <v>15957700</v>
      </c>
      <c r="H403" s="44">
        <f>SUM(H404:H405)</f>
        <v>15957700</v>
      </c>
    </row>
    <row r="404" spans="1:8" ht="94.5">
      <c r="A404" s="78" t="s">
        <v>23</v>
      </c>
      <c r="B404" s="64" t="s">
        <v>546</v>
      </c>
      <c r="C404" s="63" t="s">
        <v>27</v>
      </c>
      <c r="D404" s="63" t="s">
        <v>77</v>
      </c>
      <c r="E404" s="63" t="s">
        <v>39</v>
      </c>
      <c r="F404" s="44">
        <v>15186100</v>
      </c>
      <c r="G404" s="44">
        <v>15186100</v>
      </c>
      <c r="H404" s="44">
        <v>15186100</v>
      </c>
    </row>
    <row r="405" spans="1:8" ht="31.5">
      <c r="A405" s="71" t="s">
        <v>603</v>
      </c>
      <c r="B405" s="64" t="s">
        <v>546</v>
      </c>
      <c r="C405" s="63" t="s">
        <v>68</v>
      </c>
      <c r="D405" s="63" t="s">
        <v>77</v>
      </c>
      <c r="E405" s="63" t="s">
        <v>39</v>
      </c>
      <c r="F405" s="44">
        <v>771600</v>
      </c>
      <c r="G405" s="44">
        <v>771600</v>
      </c>
      <c r="H405" s="44">
        <v>771600</v>
      </c>
    </row>
    <row r="406" spans="1:8" ht="47.25">
      <c r="A406" s="78" t="s">
        <v>146</v>
      </c>
      <c r="B406" s="64" t="s">
        <v>547</v>
      </c>
      <c r="C406" s="63"/>
      <c r="D406" s="63"/>
      <c r="E406" s="63"/>
      <c r="F406" s="44">
        <f>SUM(F407)</f>
        <v>2500000</v>
      </c>
      <c r="G406" s="44">
        <f>SUM(G407)</f>
        <v>2500000</v>
      </c>
      <c r="H406" s="44">
        <f>SUM(H407)</f>
        <v>2500000</v>
      </c>
    </row>
    <row r="407" spans="1:8" ht="31.5">
      <c r="A407" s="71" t="s">
        <v>603</v>
      </c>
      <c r="B407" s="64" t="s">
        <v>547</v>
      </c>
      <c r="C407" s="63" t="s">
        <v>68</v>
      </c>
      <c r="D407" s="63" t="s">
        <v>77</v>
      </c>
      <c r="E407" s="63" t="s">
        <v>39</v>
      </c>
      <c r="F407" s="44">
        <v>2500000</v>
      </c>
      <c r="G407" s="44">
        <v>2500000</v>
      </c>
      <c r="H407" s="44">
        <v>2500000</v>
      </c>
    </row>
    <row r="408" spans="1:8" ht="31.5">
      <c r="A408" s="61" t="s">
        <v>306</v>
      </c>
      <c r="B408" s="64" t="s">
        <v>548</v>
      </c>
      <c r="C408" s="63"/>
      <c r="D408" s="63"/>
      <c r="E408" s="63"/>
      <c r="F408" s="44">
        <f>SUM(F409:F409)</f>
        <v>800000</v>
      </c>
      <c r="G408" s="44">
        <f>SUM(G409:G409)</f>
        <v>800000</v>
      </c>
      <c r="H408" s="44">
        <f>SUM(H409:H409)</f>
        <v>800000</v>
      </c>
    </row>
    <row r="409" spans="1:8" ht="31.5">
      <c r="A409" s="71" t="s">
        <v>603</v>
      </c>
      <c r="B409" s="64" t="s">
        <v>548</v>
      </c>
      <c r="C409" s="63" t="s">
        <v>68</v>
      </c>
      <c r="D409" s="63" t="s">
        <v>77</v>
      </c>
      <c r="E409" s="63" t="s">
        <v>39</v>
      </c>
      <c r="F409" s="44">
        <v>800000</v>
      </c>
      <c r="G409" s="44">
        <v>800000</v>
      </c>
      <c r="H409" s="44">
        <v>800000</v>
      </c>
    </row>
    <row r="410" spans="1:8" ht="78.75">
      <c r="A410" s="81" t="s">
        <v>704</v>
      </c>
      <c r="B410" s="77" t="s">
        <v>163</v>
      </c>
      <c r="C410" s="50"/>
      <c r="D410" s="50"/>
      <c r="E410" s="50"/>
      <c r="F410" s="51">
        <f>SUM(F411)</f>
        <v>215000</v>
      </c>
      <c r="G410" s="51">
        <f t="shared" ref="G410:H410" si="116">SUM(G411)</f>
        <v>215000</v>
      </c>
      <c r="H410" s="51">
        <f t="shared" si="116"/>
        <v>215000</v>
      </c>
    </row>
    <row r="411" spans="1:8" ht="15.75">
      <c r="A411" s="76" t="s">
        <v>342</v>
      </c>
      <c r="B411" s="64" t="s">
        <v>550</v>
      </c>
      <c r="C411" s="50"/>
      <c r="D411" s="50"/>
      <c r="E411" s="50"/>
      <c r="F411" s="44">
        <f t="shared" ref="F411:H411" si="117">SUM(F412)</f>
        <v>215000</v>
      </c>
      <c r="G411" s="44">
        <f t="shared" si="117"/>
        <v>215000</v>
      </c>
      <c r="H411" s="44">
        <f t="shared" si="117"/>
        <v>215000</v>
      </c>
    </row>
    <row r="412" spans="1:8" ht="31.5">
      <c r="A412" s="76" t="s">
        <v>556</v>
      </c>
      <c r="B412" s="64" t="s">
        <v>549</v>
      </c>
      <c r="C412" s="63"/>
      <c r="D412" s="63"/>
      <c r="E412" s="63"/>
      <c r="F412" s="44">
        <f>SUM(F413+F415)</f>
        <v>215000</v>
      </c>
      <c r="G412" s="44">
        <f t="shared" ref="G412:H412" si="118">SUM(G413+G415)</f>
        <v>215000</v>
      </c>
      <c r="H412" s="44">
        <f t="shared" si="118"/>
        <v>215000</v>
      </c>
    </row>
    <row r="413" spans="1:8" ht="31.5">
      <c r="A413" s="78" t="s">
        <v>557</v>
      </c>
      <c r="B413" s="64" t="s">
        <v>558</v>
      </c>
      <c r="C413" s="63"/>
      <c r="D413" s="63"/>
      <c r="E413" s="63"/>
      <c r="F413" s="44">
        <f>SUM(F414)</f>
        <v>35000</v>
      </c>
      <c r="G413" s="44">
        <f>SUM(G414)</f>
        <v>35000</v>
      </c>
      <c r="H413" s="44">
        <f>SUM(H414)</f>
        <v>35000</v>
      </c>
    </row>
    <row r="414" spans="1:8" ht="45" customHeight="1">
      <c r="A414" s="71" t="s">
        <v>603</v>
      </c>
      <c r="B414" s="64" t="s">
        <v>558</v>
      </c>
      <c r="C414" s="63" t="s">
        <v>68</v>
      </c>
      <c r="D414" s="63" t="s">
        <v>81</v>
      </c>
      <c r="E414" s="63" t="s">
        <v>56</v>
      </c>
      <c r="F414" s="44">
        <v>35000</v>
      </c>
      <c r="G414" s="44">
        <v>35000</v>
      </c>
      <c r="H414" s="44">
        <v>35000</v>
      </c>
    </row>
    <row r="415" spans="1:8" ht="51" customHeight="1">
      <c r="A415" s="76" t="s">
        <v>559</v>
      </c>
      <c r="B415" s="64" t="s">
        <v>560</v>
      </c>
      <c r="C415" s="63"/>
      <c r="D415" s="63"/>
      <c r="E415" s="63"/>
      <c r="F415" s="44">
        <v>180000</v>
      </c>
      <c r="G415" s="44">
        <v>180000</v>
      </c>
      <c r="H415" s="44">
        <v>180000</v>
      </c>
    </row>
    <row r="416" spans="1:8" ht="56.25" customHeight="1">
      <c r="A416" s="71" t="s">
        <v>603</v>
      </c>
      <c r="B416" s="64" t="s">
        <v>560</v>
      </c>
      <c r="C416" s="63" t="s">
        <v>68</v>
      </c>
      <c r="D416" s="63" t="s">
        <v>81</v>
      </c>
      <c r="E416" s="63" t="s">
        <v>56</v>
      </c>
      <c r="F416" s="44">
        <v>180000</v>
      </c>
      <c r="G416" s="44">
        <v>180000</v>
      </c>
      <c r="H416" s="44">
        <v>180000</v>
      </c>
    </row>
    <row r="417" spans="1:8" ht="63">
      <c r="A417" s="79" t="s">
        <v>705</v>
      </c>
      <c r="B417" s="52" t="s">
        <v>174</v>
      </c>
      <c r="C417" s="77"/>
      <c r="D417" s="77"/>
      <c r="E417" s="77"/>
      <c r="F417" s="51">
        <f t="shared" ref="F417:H417" si="119">SUM(F419)</f>
        <v>11225413.67</v>
      </c>
      <c r="G417" s="51">
        <f t="shared" si="119"/>
        <v>10778329.300000001</v>
      </c>
      <c r="H417" s="51">
        <f t="shared" si="119"/>
        <v>10899186.789999999</v>
      </c>
    </row>
    <row r="418" spans="1:8" ht="47.25">
      <c r="A418" s="65" t="s">
        <v>352</v>
      </c>
      <c r="B418" s="62" t="s">
        <v>552</v>
      </c>
      <c r="C418" s="77"/>
      <c r="D418" s="77"/>
      <c r="E418" s="77"/>
      <c r="F418" s="44">
        <f t="shared" ref="F418:H419" si="120">SUM(F419)</f>
        <v>11225413.67</v>
      </c>
      <c r="G418" s="44">
        <f t="shared" si="120"/>
        <v>10778329.300000001</v>
      </c>
      <c r="H418" s="44">
        <f t="shared" si="120"/>
        <v>10899186.789999999</v>
      </c>
    </row>
    <row r="419" spans="1:8" ht="31.5">
      <c r="A419" s="61" t="s">
        <v>551</v>
      </c>
      <c r="B419" s="62" t="s">
        <v>553</v>
      </c>
      <c r="C419" s="64"/>
      <c r="D419" s="64"/>
      <c r="E419" s="64"/>
      <c r="F419" s="44">
        <f t="shared" si="120"/>
        <v>11225413.67</v>
      </c>
      <c r="G419" s="44">
        <f t="shared" si="120"/>
        <v>10778329.300000001</v>
      </c>
      <c r="H419" s="44">
        <f t="shared" si="120"/>
        <v>10899186.789999999</v>
      </c>
    </row>
    <row r="420" spans="1:8" ht="31.5">
      <c r="A420" s="61" t="s">
        <v>238</v>
      </c>
      <c r="B420" s="62" t="s">
        <v>554</v>
      </c>
      <c r="C420" s="64"/>
      <c r="D420" s="64"/>
      <c r="E420" s="64"/>
      <c r="F420" s="44">
        <f t="shared" ref="F420:H420" si="121">SUM(F421)</f>
        <v>11225413.67</v>
      </c>
      <c r="G420" s="44">
        <f t="shared" si="121"/>
        <v>10778329.300000001</v>
      </c>
      <c r="H420" s="44">
        <f t="shared" si="121"/>
        <v>10899186.789999999</v>
      </c>
    </row>
    <row r="421" spans="1:8" ht="31.5">
      <c r="A421" s="71" t="s">
        <v>603</v>
      </c>
      <c r="B421" s="62" t="s">
        <v>554</v>
      </c>
      <c r="C421" s="63" t="s">
        <v>68</v>
      </c>
      <c r="D421" s="63" t="s">
        <v>82</v>
      </c>
      <c r="E421" s="63" t="s">
        <v>79</v>
      </c>
      <c r="F421" s="44">
        <v>11225413.67</v>
      </c>
      <c r="G421" s="44">
        <v>10778329.300000001</v>
      </c>
      <c r="H421" s="44">
        <v>10899186.789999999</v>
      </c>
    </row>
    <row r="422" spans="1:8" ht="63">
      <c r="A422" s="80" t="s">
        <v>706</v>
      </c>
      <c r="B422" s="77" t="s">
        <v>555</v>
      </c>
      <c r="C422" s="50"/>
      <c r="D422" s="50"/>
      <c r="E422" s="50"/>
      <c r="F422" s="51">
        <f>SUM(F424)</f>
        <v>104832322.31999999</v>
      </c>
      <c r="G422" s="51"/>
      <c r="H422" s="51"/>
    </row>
    <row r="423" spans="1:8" ht="47.25">
      <c r="A423" s="65" t="s">
        <v>330</v>
      </c>
      <c r="B423" s="64" t="s">
        <v>562</v>
      </c>
      <c r="C423" s="50"/>
      <c r="D423" s="50"/>
      <c r="E423" s="50"/>
      <c r="F423" s="44">
        <f>SUM(F424)</f>
        <v>104832322.31999999</v>
      </c>
      <c r="G423" s="51"/>
      <c r="H423" s="51"/>
    </row>
    <row r="424" spans="1:8" ht="47.25">
      <c r="A424" s="72" t="s">
        <v>561</v>
      </c>
      <c r="B424" s="64" t="s">
        <v>563</v>
      </c>
      <c r="C424" s="63"/>
      <c r="D424" s="63"/>
      <c r="E424" s="63"/>
      <c r="F424" s="44">
        <f>SUM(F425)</f>
        <v>104832322.31999999</v>
      </c>
      <c r="G424" s="44"/>
      <c r="H424" s="44"/>
    </row>
    <row r="425" spans="1:8" ht="15.75">
      <c r="A425" s="78" t="s">
        <v>148</v>
      </c>
      <c r="B425" s="64" t="s">
        <v>564</v>
      </c>
      <c r="C425" s="63"/>
      <c r="D425" s="63"/>
      <c r="E425" s="63"/>
      <c r="F425" s="44">
        <f>SUM(F426)</f>
        <v>104832322.31999999</v>
      </c>
      <c r="G425" s="44"/>
      <c r="H425" s="44"/>
    </row>
    <row r="426" spans="1:8" ht="47.25">
      <c r="A426" s="78" t="s">
        <v>75</v>
      </c>
      <c r="B426" s="64" t="s">
        <v>564</v>
      </c>
      <c r="C426" s="63" t="s">
        <v>111</v>
      </c>
      <c r="D426" s="63" t="s">
        <v>84</v>
      </c>
      <c r="E426" s="63" t="s">
        <v>53</v>
      </c>
      <c r="F426" s="44">
        <v>104832322.31999999</v>
      </c>
      <c r="G426" s="44"/>
      <c r="H426" s="44"/>
    </row>
    <row r="427" spans="1:8" ht="63">
      <c r="A427" s="81" t="s">
        <v>707</v>
      </c>
      <c r="B427" s="77" t="s">
        <v>183</v>
      </c>
      <c r="C427" s="77"/>
      <c r="D427" s="77"/>
      <c r="E427" s="77"/>
      <c r="F427" s="51">
        <f>SUM(F428)</f>
        <v>13671474.42</v>
      </c>
      <c r="G427" s="51">
        <f t="shared" ref="G427:H427" si="122">SUM(G428)</f>
        <v>9971474.4199999999</v>
      </c>
      <c r="H427" s="51">
        <f t="shared" si="122"/>
        <v>9971474.4199999999</v>
      </c>
    </row>
    <row r="428" spans="1:8" ht="47.25">
      <c r="A428" s="65" t="s">
        <v>330</v>
      </c>
      <c r="B428" s="64" t="s">
        <v>565</v>
      </c>
      <c r="C428" s="77"/>
      <c r="D428" s="77"/>
      <c r="E428" s="77"/>
      <c r="F428" s="44">
        <f t="shared" ref="F428:H428" si="123">SUM(F429)</f>
        <v>13671474.42</v>
      </c>
      <c r="G428" s="44">
        <f t="shared" si="123"/>
        <v>9971474.4199999999</v>
      </c>
      <c r="H428" s="44">
        <f t="shared" si="123"/>
        <v>9971474.4199999999</v>
      </c>
    </row>
    <row r="429" spans="1:8" ht="94.5">
      <c r="A429" s="76" t="s">
        <v>566</v>
      </c>
      <c r="B429" s="64" t="s">
        <v>567</v>
      </c>
      <c r="C429" s="64"/>
      <c r="D429" s="64"/>
      <c r="E429" s="64"/>
      <c r="F429" s="44">
        <f>SUM(F430)</f>
        <v>13671474.42</v>
      </c>
      <c r="G429" s="44">
        <f t="shared" ref="G429:H429" si="124">SUM(G430)</f>
        <v>9971474.4199999999</v>
      </c>
      <c r="H429" s="44">
        <f t="shared" si="124"/>
        <v>9971474.4199999999</v>
      </c>
    </row>
    <row r="430" spans="1:8" ht="78.75">
      <c r="A430" s="72" t="s">
        <v>211</v>
      </c>
      <c r="B430" s="64" t="s">
        <v>568</v>
      </c>
      <c r="C430" s="64"/>
      <c r="D430" s="64"/>
      <c r="E430" s="64"/>
      <c r="F430" s="44">
        <f>SUM(F431:F431)</f>
        <v>13671474.42</v>
      </c>
      <c r="G430" s="44">
        <f>SUM(G431:G431)</f>
        <v>9971474.4199999999</v>
      </c>
      <c r="H430" s="44">
        <f>SUM(H431:H431)</f>
        <v>9971474.4199999999</v>
      </c>
    </row>
    <row r="431" spans="1:8" ht="31.5">
      <c r="A431" s="71" t="s">
        <v>603</v>
      </c>
      <c r="B431" s="64" t="s">
        <v>568</v>
      </c>
      <c r="C431" s="64" t="s">
        <v>68</v>
      </c>
      <c r="D431" s="64" t="s">
        <v>81</v>
      </c>
      <c r="E431" s="64" t="s">
        <v>58</v>
      </c>
      <c r="F431" s="70">
        <v>13671474.42</v>
      </c>
      <c r="G431" s="70">
        <v>9971474.4199999999</v>
      </c>
      <c r="H431" s="70">
        <v>9971474.4199999999</v>
      </c>
    </row>
    <row r="432" spans="1:8" ht="63">
      <c r="A432" s="81" t="s">
        <v>708</v>
      </c>
      <c r="B432" s="77" t="s">
        <v>188</v>
      </c>
      <c r="C432" s="77"/>
      <c r="D432" s="77"/>
      <c r="E432" s="77"/>
      <c r="F432" s="51">
        <f t="shared" ref="F432" si="125">SUM(F433)</f>
        <v>70000</v>
      </c>
      <c r="G432" s="51">
        <f t="shared" ref="G432" si="126">SUM(G433)</f>
        <v>70000</v>
      </c>
      <c r="H432" s="51">
        <f t="shared" ref="H432" si="127">SUM(H433)</f>
        <v>70000</v>
      </c>
    </row>
    <row r="433" spans="1:8" ht="15.75">
      <c r="A433" s="76" t="s">
        <v>342</v>
      </c>
      <c r="B433" s="64" t="s">
        <v>570</v>
      </c>
      <c r="C433" s="64"/>
      <c r="D433" s="64"/>
      <c r="E433" s="64"/>
      <c r="F433" s="44">
        <f>F434+F437</f>
        <v>70000</v>
      </c>
      <c r="G433" s="44">
        <f t="shared" ref="G433:H433" si="128">G434+G437</f>
        <v>70000</v>
      </c>
      <c r="H433" s="44">
        <f t="shared" si="128"/>
        <v>70000</v>
      </c>
    </row>
    <row r="434" spans="1:8" ht="63">
      <c r="A434" s="76" t="s">
        <v>569</v>
      </c>
      <c r="B434" s="64" t="s">
        <v>571</v>
      </c>
      <c r="C434" s="64"/>
      <c r="D434" s="64"/>
      <c r="E434" s="64"/>
      <c r="F434" s="44">
        <f t="shared" ref="F434:H434" si="129">SUM(F435)</f>
        <v>40000</v>
      </c>
      <c r="G434" s="44">
        <f t="shared" si="129"/>
        <v>40000</v>
      </c>
      <c r="H434" s="44">
        <f t="shared" si="129"/>
        <v>40000</v>
      </c>
    </row>
    <row r="435" spans="1:8" ht="63">
      <c r="A435" s="61" t="s">
        <v>671</v>
      </c>
      <c r="B435" s="64" t="s">
        <v>572</v>
      </c>
      <c r="C435" s="64"/>
      <c r="D435" s="99"/>
      <c r="E435" s="99"/>
      <c r="F435" s="44">
        <f t="shared" ref="F435:H435" si="130">SUM(F436:F436)</f>
        <v>40000</v>
      </c>
      <c r="G435" s="44">
        <f t="shared" si="130"/>
        <v>40000</v>
      </c>
      <c r="H435" s="44">
        <f t="shared" si="130"/>
        <v>40000</v>
      </c>
    </row>
    <row r="436" spans="1:8" ht="31.5">
      <c r="A436" s="71" t="s">
        <v>603</v>
      </c>
      <c r="B436" s="64" t="s">
        <v>572</v>
      </c>
      <c r="C436" s="64" t="s">
        <v>68</v>
      </c>
      <c r="D436" s="64" t="s">
        <v>77</v>
      </c>
      <c r="E436" s="64" t="s">
        <v>39</v>
      </c>
      <c r="F436" s="44">
        <v>40000</v>
      </c>
      <c r="G436" s="44">
        <v>40000</v>
      </c>
      <c r="H436" s="44">
        <v>40000</v>
      </c>
    </row>
    <row r="437" spans="1:8" ht="31.5">
      <c r="A437" s="76" t="s">
        <v>638</v>
      </c>
      <c r="B437" s="64" t="s">
        <v>574</v>
      </c>
      <c r="C437" s="64"/>
      <c r="D437" s="64"/>
      <c r="E437" s="64"/>
      <c r="F437" s="44">
        <f t="shared" ref="F437:H437" si="131">SUM(F438)</f>
        <v>30000</v>
      </c>
      <c r="G437" s="44">
        <f t="shared" si="131"/>
        <v>30000</v>
      </c>
      <c r="H437" s="44">
        <f t="shared" si="131"/>
        <v>30000</v>
      </c>
    </row>
    <row r="438" spans="1:8" ht="31.5">
      <c r="A438" s="76" t="s">
        <v>639</v>
      </c>
      <c r="B438" s="64" t="s">
        <v>573</v>
      </c>
      <c r="C438" s="64"/>
      <c r="D438" s="64"/>
      <c r="E438" s="64"/>
      <c r="F438" s="44">
        <f>SUM(F439)</f>
        <v>30000</v>
      </c>
      <c r="G438" s="44">
        <f>SUM(G439)</f>
        <v>30000</v>
      </c>
      <c r="H438" s="44">
        <f>SUM(H439)</f>
        <v>30000</v>
      </c>
    </row>
    <row r="439" spans="1:8" ht="31.5">
      <c r="A439" s="71" t="s">
        <v>603</v>
      </c>
      <c r="B439" s="64" t="s">
        <v>573</v>
      </c>
      <c r="C439" s="64" t="s">
        <v>68</v>
      </c>
      <c r="D439" s="64" t="s">
        <v>77</v>
      </c>
      <c r="E439" s="64" t="s">
        <v>39</v>
      </c>
      <c r="F439" s="44">
        <v>30000</v>
      </c>
      <c r="G439" s="44">
        <v>30000</v>
      </c>
      <c r="H439" s="44">
        <v>30000</v>
      </c>
    </row>
    <row r="440" spans="1:8" ht="63">
      <c r="A440" s="81" t="s">
        <v>709</v>
      </c>
      <c r="B440" s="77" t="s">
        <v>179</v>
      </c>
      <c r="C440" s="77"/>
      <c r="D440" s="77"/>
      <c r="E440" s="77"/>
      <c r="F440" s="51">
        <f>SUM(F441)</f>
        <v>26235542.120000001</v>
      </c>
      <c r="G440" s="51">
        <f t="shared" ref="G440:H440" si="132">SUM(G441)</f>
        <v>24923774.02</v>
      </c>
      <c r="H440" s="51">
        <f t="shared" si="132"/>
        <v>23611987.920000002</v>
      </c>
    </row>
    <row r="441" spans="1:8" ht="47.25">
      <c r="A441" s="65" t="s">
        <v>330</v>
      </c>
      <c r="B441" s="64" t="s">
        <v>576</v>
      </c>
      <c r="C441" s="77"/>
      <c r="D441" s="77"/>
      <c r="E441" s="77"/>
      <c r="F441" s="44">
        <f t="shared" ref="F441:H443" si="133">SUM(F442)</f>
        <v>26235542.120000001</v>
      </c>
      <c r="G441" s="44">
        <f t="shared" si="133"/>
        <v>24923774.02</v>
      </c>
      <c r="H441" s="44">
        <f t="shared" si="133"/>
        <v>23611987.920000002</v>
      </c>
    </row>
    <row r="442" spans="1:8" ht="47.25">
      <c r="A442" s="76" t="s">
        <v>575</v>
      </c>
      <c r="B442" s="64" t="s">
        <v>577</v>
      </c>
      <c r="C442" s="64"/>
      <c r="D442" s="64"/>
      <c r="E442" s="64"/>
      <c r="F442" s="44">
        <f t="shared" si="133"/>
        <v>26235542.120000001</v>
      </c>
      <c r="G442" s="44">
        <f t="shared" si="133"/>
        <v>24923774.02</v>
      </c>
      <c r="H442" s="44">
        <f t="shared" si="133"/>
        <v>23611987.920000002</v>
      </c>
    </row>
    <row r="443" spans="1:8" ht="15.75">
      <c r="A443" s="76" t="s">
        <v>149</v>
      </c>
      <c r="B443" s="64" t="s">
        <v>578</v>
      </c>
      <c r="C443" s="64"/>
      <c r="D443" s="64"/>
      <c r="E443" s="64"/>
      <c r="F443" s="44">
        <f t="shared" si="133"/>
        <v>26235542.120000001</v>
      </c>
      <c r="G443" s="44">
        <f t="shared" si="133"/>
        <v>24923774.02</v>
      </c>
      <c r="H443" s="44">
        <f t="shared" si="133"/>
        <v>23611987.920000002</v>
      </c>
    </row>
    <row r="444" spans="1:8" ht="31.5">
      <c r="A444" s="71" t="s">
        <v>603</v>
      </c>
      <c r="B444" s="64" t="s">
        <v>578</v>
      </c>
      <c r="C444" s="64" t="s">
        <v>68</v>
      </c>
      <c r="D444" s="63" t="s">
        <v>82</v>
      </c>
      <c r="E444" s="63" t="s">
        <v>79</v>
      </c>
      <c r="F444" s="44">
        <v>26235542.120000001</v>
      </c>
      <c r="G444" s="44">
        <v>24923774.02</v>
      </c>
      <c r="H444" s="44">
        <v>23611987.920000002</v>
      </c>
    </row>
    <row r="445" spans="1:8" ht="63">
      <c r="A445" s="47" t="s">
        <v>710</v>
      </c>
      <c r="B445" s="52" t="s">
        <v>580</v>
      </c>
      <c r="C445" s="64"/>
      <c r="D445" s="63"/>
      <c r="E445" s="63"/>
      <c r="F445" s="51">
        <f>SUM(F446)</f>
        <v>25703000</v>
      </c>
      <c r="G445" s="51">
        <f t="shared" ref="G445:H445" si="134">SUM(G446)</f>
        <v>26503200</v>
      </c>
      <c r="H445" s="51">
        <f t="shared" si="134"/>
        <v>26503200</v>
      </c>
    </row>
    <row r="446" spans="1:8" ht="15.75">
      <c r="A446" s="76" t="s">
        <v>342</v>
      </c>
      <c r="B446" s="62" t="s">
        <v>581</v>
      </c>
      <c r="C446" s="64"/>
      <c r="D446" s="63"/>
      <c r="E446" s="63"/>
      <c r="F446" s="44">
        <f>SUM(F448+F451+F454)</f>
        <v>25703000</v>
      </c>
      <c r="G446" s="44">
        <f t="shared" ref="G446" si="135">SUM(G448+G451+G454)</f>
        <v>26503200</v>
      </c>
      <c r="H446" s="44">
        <f t="shared" ref="H446" si="136">SUM(H448+H451+H454)</f>
        <v>26503200</v>
      </c>
    </row>
    <row r="447" spans="1:8" ht="31.5">
      <c r="A447" s="76" t="s">
        <v>584</v>
      </c>
      <c r="B447" s="62" t="s">
        <v>585</v>
      </c>
      <c r="C447" s="64"/>
      <c r="D447" s="63"/>
      <c r="E447" s="63"/>
      <c r="F447" s="44">
        <f t="shared" ref="F447:H448" si="137">SUM(F448)</f>
        <v>20003000</v>
      </c>
      <c r="G447" s="44">
        <f t="shared" si="137"/>
        <v>20803200</v>
      </c>
      <c r="H447" s="44">
        <f t="shared" si="137"/>
        <v>20803200</v>
      </c>
    </row>
    <row r="448" spans="1:8" ht="47.25">
      <c r="A448" s="61" t="s">
        <v>586</v>
      </c>
      <c r="B448" s="62" t="s">
        <v>604</v>
      </c>
      <c r="C448" s="64"/>
      <c r="D448" s="63"/>
      <c r="E448" s="63"/>
      <c r="F448" s="44">
        <f t="shared" si="137"/>
        <v>20003000</v>
      </c>
      <c r="G448" s="44">
        <f t="shared" si="137"/>
        <v>20803200</v>
      </c>
      <c r="H448" s="44">
        <f t="shared" si="137"/>
        <v>20803200</v>
      </c>
    </row>
    <row r="449" spans="1:8" ht="31.5">
      <c r="A449" s="71" t="s">
        <v>603</v>
      </c>
      <c r="B449" s="62" t="s">
        <v>604</v>
      </c>
      <c r="C449" s="62" t="s">
        <v>68</v>
      </c>
      <c r="D449" s="64" t="s">
        <v>82</v>
      </c>
      <c r="E449" s="64" t="s">
        <v>79</v>
      </c>
      <c r="F449" s="44">
        <v>20003000</v>
      </c>
      <c r="G449" s="44">
        <v>20803200</v>
      </c>
      <c r="H449" s="44">
        <v>20803200</v>
      </c>
    </row>
    <row r="450" spans="1:8" ht="47.25">
      <c r="A450" s="76" t="s">
        <v>672</v>
      </c>
      <c r="B450" s="62" t="s">
        <v>605</v>
      </c>
      <c r="C450" s="62"/>
      <c r="D450" s="64"/>
      <c r="E450" s="64"/>
      <c r="F450" s="44">
        <f t="shared" ref="F450:H451" si="138">SUM(F451)</f>
        <v>700000</v>
      </c>
      <c r="G450" s="44">
        <f t="shared" si="138"/>
        <v>700000</v>
      </c>
      <c r="H450" s="44">
        <f t="shared" si="138"/>
        <v>700000</v>
      </c>
    </row>
    <row r="451" spans="1:8" ht="31.5">
      <c r="A451" s="65" t="s">
        <v>673</v>
      </c>
      <c r="B451" s="62" t="s">
        <v>606</v>
      </c>
      <c r="C451" s="62"/>
      <c r="D451" s="64"/>
      <c r="E451" s="64"/>
      <c r="F451" s="44">
        <f t="shared" si="138"/>
        <v>700000</v>
      </c>
      <c r="G451" s="44">
        <f t="shared" si="138"/>
        <v>700000</v>
      </c>
      <c r="H451" s="44">
        <f t="shared" si="138"/>
        <v>700000</v>
      </c>
    </row>
    <row r="452" spans="1:8" ht="31.5">
      <c r="A452" s="71" t="s">
        <v>603</v>
      </c>
      <c r="B452" s="62" t="s">
        <v>606</v>
      </c>
      <c r="C452" s="62" t="s">
        <v>68</v>
      </c>
      <c r="D452" s="64" t="s">
        <v>82</v>
      </c>
      <c r="E452" s="64" t="s">
        <v>79</v>
      </c>
      <c r="F452" s="44">
        <v>700000</v>
      </c>
      <c r="G452" s="44">
        <v>700000</v>
      </c>
      <c r="H452" s="44">
        <v>700000</v>
      </c>
    </row>
    <row r="453" spans="1:8" ht="31.5">
      <c r="A453" s="76" t="s">
        <v>674</v>
      </c>
      <c r="B453" s="62" t="s">
        <v>607</v>
      </c>
      <c r="C453" s="62"/>
      <c r="D453" s="64"/>
      <c r="E453" s="64"/>
      <c r="F453" s="44">
        <f t="shared" ref="F453:H454" si="139">SUM(F454)</f>
        <v>5000000</v>
      </c>
      <c r="G453" s="44">
        <f t="shared" si="139"/>
        <v>5000000</v>
      </c>
      <c r="H453" s="44">
        <f t="shared" si="139"/>
        <v>5000000</v>
      </c>
    </row>
    <row r="454" spans="1:8" ht="15.75">
      <c r="A454" s="65" t="s">
        <v>675</v>
      </c>
      <c r="B454" s="62" t="s">
        <v>608</v>
      </c>
      <c r="C454" s="62"/>
      <c r="D454" s="64"/>
      <c r="E454" s="64"/>
      <c r="F454" s="44">
        <f t="shared" si="139"/>
        <v>5000000</v>
      </c>
      <c r="G454" s="44">
        <f t="shared" si="139"/>
        <v>5000000</v>
      </c>
      <c r="H454" s="44">
        <f t="shared" si="139"/>
        <v>5000000</v>
      </c>
    </row>
    <row r="455" spans="1:8" ht="31.5">
      <c r="A455" s="71" t="s">
        <v>603</v>
      </c>
      <c r="B455" s="62" t="s">
        <v>608</v>
      </c>
      <c r="C455" s="62" t="s">
        <v>68</v>
      </c>
      <c r="D455" s="64" t="s">
        <v>82</v>
      </c>
      <c r="E455" s="64" t="s">
        <v>79</v>
      </c>
      <c r="F455" s="44">
        <v>5000000</v>
      </c>
      <c r="G455" s="44">
        <v>5000000</v>
      </c>
      <c r="H455" s="44">
        <v>5000000</v>
      </c>
    </row>
    <row r="456" spans="1:8" ht="15.75">
      <c r="A456" s="80" t="s">
        <v>28</v>
      </c>
      <c r="B456" s="77" t="s">
        <v>153</v>
      </c>
      <c r="C456" s="50"/>
      <c r="D456" s="50"/>
      <c r="E456" s="50"/>
      <c r="F456" s="51">
        <f>F457+F459+F461+F463+F465+F467+F469+F477+F479+F481+F491+F494+F496+F498+F500+F502+F504+F506+F509+F514+F517+F520+F522+F524</f>
        <v>358704260.07999998</v>
      </c>
      <c r="G456" s="51">
        <f t="shared" ref="G456:H456" si="140">G457+G459+G461+G463+G465+G467+G469+G477+G479+G481+G491+G494+G496+G498+G500+G502+G504+G506+G509+G514+G517+G520+G522+G524</f>
        <v>385005822.76999998</v>
      </c>
      <c r="H456" s="51">
        <f t="shared" si="140"/>
        <v>411101806.39999998</v>
      </c>
    </row>
    <row r="457" spans="1:8" ht="15.75">
      <c r="A457" s="78" t="s">
        <v>96</v>
      </c>
      <c r="B457" s="64" t="s">
        <v>322</v>
      </c>
      <c r="C457" s="63"/>
      <c r="D457" s="63"/>
      <c r="E457" s="63"/>
      <c r="F457" s="44">
        <f>SUM(F458)</f>
        <v>3000000</v>
      </c>
      <c r="G457" s="44">
        <f t="shared" ref="G457:H457" si="141">SUM(G458)</f>
        <v>20005200</v>
      </c>
      <c r="H457" s="44">
        <f t="shared" si="141"/>
        <v>20005200</v>
      </c>
    </row>
    <row r="458" spans="1:8" ht="15.75">
      <c r="A458" s="76" t="s">
        <v>114</v>
      </c>
      <c r="B458" s="64" t="s">
        <v>322</v>
      </c>
      <c r="C458" s="63" t="s">
        <v>115</v>
      </c>
      <c r="D458" s="63" t="s">
        <v>81</v>
      </c>
      <c r="E458" s="63" t="s">
        <v>77</v>
      </c>
      <c r="F458" s="44">
        <v>3000000</v>
      </c>
      <c r="G458" s="44">
        <v>20005200</v>
      </c>
      <c r="H458" s="44">
        <v>20005200</v>
      </c>
    </row>
    <row r="459" spans="1:8" ht="31.5">
      <c r="A459" s="76" t="s">
        <v>317</v>
      </c>
      <c r="B459" s="64" t="s">
        <v>589</v>
      </c>
      <c r="C459" s="63"/>
      <c r="D459" s="63"/>
      <c r="E459" s="63"/>
      <c r="F459" s="44">
        <f>SUM(F460)</f>
        <v>8000000</v>
      </c>
      <c r="G459" s="44"/>
      <c r="H459" s="44"/>
    </row>
    <row r="460" spans="1:8" ht="15.75">
      <c r="A460" s="76" t="s">
        <v>114</v>
      </c>
      <c r="B460" s="64" t="s">
        <v>589</v>
      </c>
      <c r="C460" s="63" t="s">
        <v>115</v>
      </c>
      <c r="D460" s="63" t="s">
        <v>77</v>
      </c>
      <c r="E460" s="63" t="s">
        <v>39</v>
      </c>
      <c r="F460" s="44">
        <v>8000000</v>
      </c>
      <c r="G460" s="44"/>
      <c r="H460" s="44"/>
    </row>
    <row r="461" spans="1:8" ht="47.25">
      <c r="A461" s="72" t="s">
        <v>269</v>
      </c>
      <c r="B461" s="64" t="s">
        <v>323</v>
      </c>
      <c r="C461" s="63"/>
      <c r="D461" s="63"/>
      <c r="E461" s="63"/>
      <c r="F461" s="44">
        <f t="shared" ref="F461:H463" si="142">SUM(F462)</f>
        <v>2000000</v>
      </c>
      <c r="G461" s="44"/>
      <c r="H461" s="44"/>
    </row>
    <row r="462" spans="1:8" ht="31.5">
      <c r="A462" s="61" t="s">
        <v>24</v>
      </c>
      <c r="B462" s="64" t="s">
        <v>323</v>
      </c>
      <c r="C462" s="63" t="s">
        <v>25</v>
      </c>
      <c r="D462" s="63" t="s">
        <v>54</v>
      </c>
      <c r="E462" s="63" t="s">
        <v>79</v>
      </c>
      <c r="F462" s="44">
        <v>2000000</v>
      </c>
      <c r="G462" s="44"/>
      <c r="H462" s="44"/>
    </row>
    <row r="463" spans="1:8" ht="31.5">
      <c r="A463" s="78" t="s">
        <v>36</v>
      </c>
      <c r="B463" s="63" t="s">
        <v>324</v>
      </c>
      <c r="C463" s="63"/>
      <c r="D463" s="63"/>
      <c r="E463" s="63"/>
      <c r="F463" s="44">
        <f t="shared" si="142"/>
        <v>151600000</v>
      </c>
      <c r="G463" s="44">
        <f t="shared" si="142"/>
        <v>175900000</v>
      </c>
      <c r="H463" s="44">
        <f t="shared" si="142"/>
        <v>200500000</v>
      </c>
    </row>
    <row r="464" spans="1:8" ht="94.5">
      <c r="A464" s="78" t="s">
        <v>23</v>
      </c>
      <c r="B464" s="63" t="s">
        <v>324</v>
      </c>
      <c r="C464" s="63" t="s">
        <v>27</v>
      </c>
      <c r="D464" s="63" t="s">
        <v>54</v>
      </c>
      <c r="E464" s="63" t="s">
        <v>79</v>
      </c>
      <c r="F464" s="44">
        <v>151600000</v>
      </c>
      <c r="G464" s="44">
        <v>175900000</v>
      </c>
      <c r="H464" s="44">
        <v>200500000</v>
      </c>
    </row>
    <row r="465" spans="1:8" ht="47.25">
      <c r="A465" s="78" t="s">
        <v>640</v>
      </c>
      <c r="B465" s="62" t="s">
        <v>587</v>
      </c>
      <c r="C465" s="63"/>
      <c r="D465" s="63"/>
      <c r="E465" s="63"/>
      <c r="F465" s="44">
        <f t="shared" ref="F465:H465" si="143">SUM(F466)</f>
        <v>96000</v>
      </c>
      <c r="G465" s="44">
        <f t="shared" si="143"/>
        <v>96000</v>
      </c>
      <c r="H465" s="44">
        <f t="shared" si="143"/>
        <v>96000</v>
      </c>
    </row>
    <row r="466" spans="1:8" ht="31.5">
      <c r="A466" s="61" t="s">
        <v>24</v>
      </c>
      <c r="B466" s="62" t="s">
        <v>587</v>
      </c>
      <c r="C466" s="63" t="s">
        <v>25</v>
      </c>
      <c r="D466" s="63" t="s">
        <v>77</v>
      </c>
      <c r="E466" s="63" t="s">
        <v>39</v>
      </c>
      <c r="F466" s="44">
        <v>96000</v>
      </c>
      <c r="G466" s="44">
        <v>96000</v>
      </c>
      <c r="H466" s="44">
        <v>96000</v>
      </c>
    </row>
    <row r="467" spans="1:8" ht="31.5">
      <c r="A467" s="78" t="s">
        <v>93</v>
      </c>
      <c r="B467" s="64" t="s">
        <v>319</v>
      </c>
      <c r="C467" s="63"/>
      <c r="D467" s="63"/>
      <c r="E467" s="63"/>
      <c r="F467" s="44">
        <f>SUM(F468)</f>
        <v>3000000</v>
      </c>
      <c r="G467" s="44"/>
      <c r="H467" s="44"/>
    </row>
    <row r="468" spans="1:8" ht="15.75">
      <c r="A468" s="76" t="s">
        <v>114</v>
      </c>
      <c r="B468" s="64" t="s">
        <v>319</v>
      </c>
      <c r="C468" s="63" t="s">
        <v>115</v>
      </c>
      <c r="D468" s="63" t="s">
        <v>77</v>
      </c>
      <c r="E468" s="63" t="s">
        <v>59</v>
      </c>
      <c r="F468" s="44">
        <v>3000000</v>
      </c>
      <c r="G468" s="44"/>
      <c r="H468" s="44"/>
    </row>
    <row r="469" spans="1:8" ht="31.5">
      <c r="A469" s="78" t="s">
        <v>30</v>
      </c>
      <c r="B469" s="64" t="s">
        <v>320</v>
      </c>
      <c r="C469" s="63"/>
      <c r="D469" s="63"/>
      <c r="E469" s="63"/>
      <c r="F469" s="44">
        <f>SUM(F470+F472+F474)</f>
        <v>3858000</v>
      </c>
      <c r="G469" s="44">
        <f>SUM(G470+G472+G474)</f>
        <v>858000</v>
      </c>
      <c r="H469" s="44">
        <f>SUM(H470+H472+H474)</f>
        <v>858000</v>
      </c>
    </row>
    <row r="470" spans="1:8" ht="31.5">
      <c r="A470" s="78" t="s">
        <v>267</v>
      </c>
      <c r="B470" s="64" t="s">
        <v>590</v>
      </c>
      <c r="C470" s="63"/>
      <c r="D470" s="63"/>
      <c r="E470" s="63"/>
      <c r="F470" s="44">
        <f>SUM(F471)</f>
        <v>300000</v>
      </c>
      <c r="G470" s="44">
        <f>SUM(G471)</f>
        <v>300000</v>
      </c>
      <c r="H470" s="44">
        <f>SUM(H471)</f>
        <v>300000</v>
      </c>
    </row>
    <row r="471" spans="1:8" ht="31.5">
      <c r="A471" s="61" t="s">
        <v>24</v>
      </c>
      <c r="B471" s="64" t="s">
        <v>590</v>
      </c>
      <c r="C471" s="63" t="s">
        <v>25</v>
      </c>
      <c r="D471" s="63" t="s">
        <v>77</v>
      </c>
      <c r="E471" s="63" t="s">
        <v>39</v>
      </c>
      <c r="F471" s="44">
        <v>300000</v>
      </c>
      <c r="G471" s="44">
        <v>300000</v>
      </c>
      <c r="H471" s="44">
        <v>300000</v>
      </c>
    </row>
    <row r="472" spans="1:8" ht="31.5">
      <c r="A472" s="78" t="s">
        <v>268</v>
      </c>
      <c r="B472" s="64" t="s">
        <v>326</v>
      </c>
      <c r="C472" s="63"/>
      <c r="D472" s="63"/>
      <c r="E472" s="63"/>
      <c r="F472" s="44">
        <f>SUM(F473)</f>
        <v>158000</v>
      </c>
      <c r="G472" s="44">
        <f>SUM(G473)</f>
        <v>158000</v>
      </c>
      <c r="H472" s="44">
        <f>SUM(H473)</f>
        <v>158000</v>
      </c>
    </row>
    <row r="473" spans="1:8" ht="31.5">
      <c r="A473" s="61" t="s">
        <v>24</v>
      </c>
      <c r="B473" s="64" t="s">
        <v>326</v>
      </c>
      <c r="C473" s="63" t="s">
        <v>25</v>
      </c>
      <c r="D473" s="63" t="s">
        <v>77</v>
      </c>
      <c r="E473" s="63" t="s">
        <v>39</v>
      </c>
      <c r="F473" s="44">
        <v>158000</v>
      </c>
      <c r="G473" s="44">
        <v>158000</v>
      </c>
      <c r="H473" s="44">
        <v>158000</v>
      </c>
    </row>
    <row r="474" spans="1:8" ht="31.5">
      <c r="A474" s="78" t="s">
        <v>31</v>
      </c>
      <c r="B474" s="64" t="s">
        <v>321</v>
      </c>
      <c r="C474" s="63"/>
      <c r="D474" s="63"/>
      <c r="E474" s="63"/>
      <c r="F474" s="44">
        <f>SUM(F475:F476)</f>
        <v>3400000</v>
      </c>
      <c r="G474" s="44">
        <f>SUM(G475:G476)</f>
        <v>400000</v>
      </c>
      <c r="H474" s="44">
        <f>SUM(H475:H476)</f>
        <v>400000</v>
      </c>
    </row>
    <row r="475" spans="1:8" ht="31.5">
      <c r="A475" s="71" t="s">
        <v>603</v>
      </c>
      <c r="B475" s="64" t="s">
        <v>321</v>
      </c>
      <c r="C475" s="63" t="s">
        <v>68</v>
      </c>
      <c r="D475" s="63" t="s">
        <v>77</v>
      </c>
      <c r="E475" s="63" t="s">
        <v>39</v>
      </c>
      <c r="F475" s="44">
        <v>400000</v>
      </c>
      <c r="G475" s="44">
        <v>400000</v>
      </c>
      <c r="H475" s="44">
        <v>400000</v>
      </c>
    </row>
    <row r="476" spans="1:8" ht="15.75">
      <c r="A476" s="76" t="s">
        <v>114</v>
      </c>
      <c r="B476" s="64" t="s">
        <v>321</v>
      </c>
      <c r="C476" s="63" t="s">
        <v>115</v>
      </c>
      <c r="D476" s="63" t="s">
        <v>77</v>
      </c>
      <c r="E476" s="63" t="s">
        <v>39</v>
      </c>
      <c r="F476" s="44">
        <v>3000000</v>
      </c>
      <c r="G476" s="44"/>
      <c r="H476" s="44"/>
    </row>
    <row r="477" spans="1:8" ht="78.75">
      <c r="A477" s="72" t="s">
        <v>217</v>
      </c>
      <c r="B477" s="64" t="s">
        <v>601</v>
      </c>
      <c r="C477" s="63"/>
      <c r="D477" s="63"/>
      <c r="E477" s="63"/>
      <c r="F477" s="44">
        <f t="shared" ref="F477:H477" si="144">SUM(F478)</f>
        <v>161562</v>
      </c>
      <c r="G477" s="44">
        <f t="shared" si="144"/>
        <v>161562</v>
      </c>
      <c r="H477" s="44">
        <f t="shared" si="144"/>
        <v>161562</v>
      </c>
    </row>
    <row r="478" spans="1:8" ht="31.5">
      <c r="A478" s="71" t="s">
        <v>603</v>
      </c>
      <c r="B478" s="64" t="s">
        <v>601</v>
      </c>
      <c r="C478" s="64" t="s">
        <v>68</v>
      </c>
      <c r="D478" s="64" t="s">
        <v>58</v>
      </c>
      <c r="E478" s="64" t="s">
        <v>81</v>
      </c>
      <c r="F478" s="67">
        <v>161562</v>
      </c>
      <c r="G478" s="67">
        <v>161562</v>
      </c>
      <c r="H478" s="67">
        <v>161562</v>
      </c>
    </row>
    <row r="479" spans="1:8" ht="15.75">
      <c r="A479" s="78" t="s">
        <v>3</v>
      </c>
      <c r="B479" s="64" t="s">
        <v>602</v>
      </c>
      <c r="C479" s="63"/>
      <c r="D479" s="63"/>
      <c r="E479" s="63"/>
      <c r="F479" s="44">
        <f>SUM(F480)</f>
        <v>3099300</v>
      </c>
      <c r="G479" s="44">
        <f>SUM(G480)</f>
        <v>3099300</v>
      </c>
      <c r="H479" s="44">
        <f>SUM(H480)</f>
        <v>3099300</v>
      </c>
    </row>
    <row r="480" spans="1:8" ht="94.5">
      <c r="A480" s="78" t="s">
        <v>23</v>
      </c>
      <c r="B480" s="64" t="s">
        <v>602</v>
      </c>
      <c r="C480" s="63" t="s">
        <v>27</v>
      </c>
      <c r="D480" s="63" t="s">
        <v>77</v>
      </c>
      <c r="E480" s="63" t="s">
        <v>78</v>
      </c>
      <c r="F480" s="44">
        <v>3099300</v>
      </c>
      <c r="G480" s="44">
        <v>3099300</v>
      </c>
      <c r="H480" s="44">
        <v>3099300</v>
      </c>
    </row>
    <row r="481" spans="1:8" ht="31.5">
      <c r="A481" s="78" t="s">
        <v>680</v>
      </c>
      <c r="B481" s="64" t="s">
        <v>318</v>
      </c>
      <c r="C481" s="63"/>
      <c r="D481" s="63"/>
      <c r="E481" s="63"/>
      <c r="F481" s="44">
        <f>SUM(F482:F490)</f>
        <v>164342728.56</v>
      </c>
      <c r="G481" s="44">
        <f t="shared" ref="G481:H481" si="145">SUM(G482:G490)</f>
        <v>164628219.25</v>
      </c>
      <c r="H481" s="44">
        <f t="shared" si="145"/>
        <v>164578276.88</v>
      </c>
    </row>
    <row r="482" spans="1:8" ht="94.5">
      <c r="A482" s="78" t="s">
        <v>23</v>
      </c>
      <c r="B482" s="64" t="s">
        <v>318</v>
      </c>
      <c r="C482" s="63" t="s">
        <v>27</v>
      </c>
      <c r="D482" s="63" t="s">
        <v>77</v>
      </c>
      <c r="E482" s="63" t="s">
        <v>79</v>
      </c>
      <c r="F482" s="44">
        <v>4182900</v>
      </c>
      <c r="G482" s="44">
        <v>4182900</v>
      </c>
      <c r="H482" s="44">
        <v>4182900</v>
      </c>
    </row>
    <row r="483" spans="1:8" ht="94.5">
      <c r="A483" s="78" t="s">
        <v>23</v>
      </c>
      <c r="B483" s="64" t="s">
        <v>318</v>
      </c>
      <c r="C483" s="63" t="s">
        <v>27</v>
      </c>
      <c r="D483" s="63" t="s">
        <v>77</v>
      </c>
      <c r="E483" s="63" t="s">
        <v>81</v>
      </c>
      <c r="F483" s="44">
        <v>110730200</v>
      </c>
      <c r="G483" s="44">
        <v>110730200</v>
      </c>
      <c r="H483" s="44">
        <v>110730200</v>
      </c>
    </row>
    <row r="484" spans="1:8" ht="94.5">
      <c r="A484" s="78" t="s">
        <v>23</v>
      </c>
      <c r="B484" s="64" t="s">
        <v>318</v>
      </c>
      <c r="C484" s="63" t="s">
        <v>27</v>
      </c>
      <c r="D484" s="63" t="s">
        <v>77</v>
      </c>
      <c r="E484" s="63" t="s">
        <v>83</v>
      </c>
      <c r="F484" s="44">
        <v>26096600</v>
      </c>
      <c r="G484" s="44">
        <v>26096600</v>
      </c>
      <c r="H484" s="44">
        <v>26096600</v>
      </c>
    </row>
    <row r="485" spans="1:8" ht="94.5">
      <c r="A485" s="78" t="s">
        <v>23</v>
      </c>
      <c r="B485" s="64" t="s">
        <v>318</v>
      </c>
      <c r="C485" s="63" t="s">
        <v>27</v>
      </c>
      <c r="D485" s="63" t="s">
        <v>81</v>
      </c>
      <c r="E485" s="63" t="s">
        <v>82</v>
      </c>
      <c r="F485" s="44">
        <v>3700200</v>
      </c>
      <c r="G485" s="44">
        <v>3700200</v>
      </c>
      <c r="H485" s="44">
        <v>3700200</v>
      </c>
    </row>
    <row r="486" spans="1:8" ht="31.5">
      <c r="A486" s="71" t="s">
        <v>603</v>
      </c>
      <c r="B486" s="64" t="s">
        <v>318</v>
      </c>
      <c r="C486" s="63" t="s">
        <v>68</v>
      </c>
      <c r="D486" s="63" t="s">
        <v>77</v>
      </c>
      <c r="E486" s="63" t="s">
        <v>79</v>
      </c>
      <c r="F486" s="44">
        <v>193600</v>
      </c>
      <c r="G486" s="44">
        <v>193600</v>
      </c>
      <c r="H486" s="44">
        <v>193600</v>
      </c>
    </row>
    <row r="487" spans="1:8" ht="31.5">
      <c r="A487" s="71" t="s">
        <v>603</v>
      </c>
      <c r="B487" s="64" t="s">
        <v>318</v>
      </c>
      <c r="C487" s="63" t="s">
        <v>68</v>
      </c>
      <c r="D487" s="63" t="s">
        <v>77</v>
      </c>
      <c r="E487" s="63" t="s">
        <v>81</v>
      </c>
      <c r="F487" s="44">
        <v>16011728.560000001</v>
      </c>
      <c r="G487" s="44">
        <v>16297219.25</v>
      </c>
      <c r="H487" s="44">
        <v>16247276.880000001</v>
      </c>
    </row>
    <row r="488" spans="1:8" ht="31.5">
      <c r="A488" s="71" t="s">
        <v>603</v>
      </c>
      <c r="B488" s="64" t="s">
        <v>318</v>
      </c>
      <c r="C488" s="63" t="s">
        <v>68</v>
      </c>
      <c r="D488" s="63" t="s">
        <v>77</v>
      </c>
      <c r="E488" s="63" t="s">
        <v>83</v>
      </c>
      <c r="F488" s="44">
        <v>3043300</v>
      </c>
      <c r="G488" s="44">
        <v>3043300</v>
      </c>
      <c r="H488" s="44">
        <v>3043300</v>
      </c>
    </row>
    <row r="489" spans="1:8" ht="15.75">
      <c r="A489" s="76" t="s">
        <v>114</v>
      </c>
      <c r="B489" s="64" t="s">
        <v>318</v>
      </c>
      <c r="C489" s="63" t="s">
        <v>115</v>
      </c>
      <c r="D489" s="63" t="s">
        <v>77</v>
      </c>
      <c r="E489" s="63" t="s">
        <v>81</v>
      </c>
      <c r="F489" s="44">
        <v>376200</v>
      </c>
      <c r="G489" s="44">
        <v>376200</v>
      </c>
      <c r="H489" s="44">
        <v>376200</v>
      </c>
    </row>
    <row r="490" spans="1:8" ht="15.75">
      <c r="A490" s="76" t="s">
        <v>114</v>
      </c>
      <c r="B490" s="64" t="s">
        <v>318</v>
      </c>
      <c r="C490" s="63" t="s">
        <v>115</v>
      </c>
      <c r="D490" s="63" t="s">
        <v>77</v>
      </c>
      <c r="E490" s="63" t="s">
        <v>83</v>
      </c>
      <c r="F490" s="44">
        <v>8000</v>
      </c>
      <c r="G490" s="44">
        <v>8000</v>
      </c>
      <c r="H490" s="44">
        <v>8000</v>
      </c>
    </row>
    <row r="491" spans="1:8" ht="47.25">
      <c r="A491" s="76" t="s">
        <v>44</v>
      </c>
      <c r="B491" s="64" t="s">
        <v>328</v>
      </c>
      <c r="C491" s="63"/>
      <c r="D491" s="63"/>
      <c r="E491" s="63"/>
      <c r="F491" s="44">
        <f>SUM(F492+F493)</f>
        <v>2565300</v>
      </c>
      <c r="G491" s="44">
        <f>SUM(G492+G493)</f>
        <v>2565300</v>
      </c>
      <c r="H491" s="44">
        <f>SUM(H492+H493)</f>
        <v>2565300</v>
      </c>
    </row>
    <row r="492" spans="1:8" ht="94.5">
      <c r="A492" s="78" t="s">
        <v>23</v>
      </c>
      <c r="B492" s="64" t="s">
        <v>328</v>
      </c>
      <c r="C492" s="63" t="s">
        <v>27</v>
      </c>
      <c r="D492" s="63" t="s">
        <v>77</v>
      </c>
      <c r="E492" s="63" t="s">
        <v>83</v>
      </c>
      <c r="F492" s="44">
        <v>2451800</v>
      </c>
      <c r="G492" s="44">
        <v>2451800</v>
      </c>
      <c r="H492" s="44">
        <v>2451800</v>
      </c>
    </row>
    <row r="493" spans="1:8" ht="31.5">
      <c r="A493" s="71" t="s">
        <v>603</v>
      </c>
      <c r="B493" s="64" t="s">
        <v>328</v>
      </c>
      <c r="C493" s="63" t="s">
        <v>68</v>
      </c>
      <c r="D493" s="63" t="s">
        <v>77</v>
      </c>
      <c r="E493" s="63" t="s">
        <v>83</v>
      </c>
      <c r="F493" s="44">
        <v>113500</v>
      </c>
      <c r="G493" s="44">
        <v>113500</v>
      </c>
      <c r="H493" s="44">
        <v>113500</v>
      </c>
    </row>
    <row r="494" spans="1:8" ht="31.5">
      <c r="A494" s="78" t="s">
        <v>40</v>
      </c>
      <c r="B494" s="64" t="s">
        <v>325</v>
      </c>
      <c r="C494" s="63"/>
      <c r="D494" s="63"/>
      <c r="E494" s="63"/>
      <c r="F494" s="44">
        <f>SUM(F495)</f>
        <v>2267600</v>
      </c>
      <c r="G494" s="44">
        <f>SUM(G495)</f>
        <v>2267600</v>
      </c>
      <c r="H494" s="44">
        <f>SUM(H495)</f>
        <v>2267600</v>
      </c>
    </row>
    <row r="495" spans="1:8" ht="94.5">
      <c r="A495" s="78" t="s">
        <v>23</v>
      </c>
      <c r="B495" s="64" t="s">
        <v>325</v>
      </c>
      <c r="C495" s="63" t="s">
        <v>27</v>
      </c>
      <c r="D495" s="63" t="s">
        <v>77</v>
      </c>
      <c r="E495" s="63" t="s">
        <v>79</v>
      </c>
      <c r="F495" s="44">
        <v>2267600</v>
      </c>
      <c r="G495" s="44">
        <v>2267600</v>
      </c>
      <c r="H495" s="44">
        <v>2267600</v>
      </c>
    </row>
    <row r="496" spans="1:8" ht="47.25">
      <c r="A496" s="78" t="s">
        <v>19</v>
      </c>
      <c r="B496" s="62" t="s">
        <v>329</v>
      </c>
      <c r="C496" s="63"/>
      <c r="D496" s="63"/>
      <c r="E496" s="63"/>
      <c r="F496" s="44">
        <f>SUM(F497)</f>
        <v>1883500</v>
      </c>
      <c r="G496" s="44">
        <f>SUM(G497)</f>
        <v>1883500</v>
      </c>
      <c r="H496" s="44">
        <f>SUM(H497)</f>
        <v>1883500</v>
      </c>
    </row>
    <row r="497" spans="1:8" ht="94.5">
      <c r="A497" s="78" t="s">
        <v>23</v>
      </c>
      <c r="B497" s="62" t="s">
        <v>329</v>
      </c>
      <c r="C497" s="63" t="s">
        <v>27</v>
      </c>
      <c r="D497" s="63" t="s">
        <v>77</v>
      </c>
      <c r="E497" s="63" t="s">
        <v>83</v>
      </c>
      <c r="F497" s="104">
        <v>1883500</v>
      </c>
      <c r="G497" s="104">
        <v>1883500</v>
      </c>
      <c r="H497" s="104">
        <v>1883500</v>
      </c>
    </row>
    <row r="498" spans="1:8" ht="63">
      <c r="A498" s="61" t="s">
        <v>275</v>
      </c>
      <c r="B498" s="62" t="s">
        <v>327</v>
      </c>
      <c r="C498" s="63"/>
      <c r="D498" s="63"/>
      <c r="E498" s="63"/>
      <c r="F498" s="44">
        <f>SUM(F499)</f>
        <v>1350000</v>
      </c>
      <c r="G498" s="44">
        <f>SUM(G499)</f>
        <v>1350000</v>
      </c>
      <c r="H498" s="44">
        <f>SUM(H499)</f>
        <v>1350000</v>
      </c>
    </row>
    <row r="499" spans="1:8" ht="31.5">
      <c r="A499" s="71" t="s">
        <v>603</v>
      </c>
      <c r="B499" s="62" t="s">
        <v>327</v>
      </c>
      <c r="C499" s="63" t="s">
        <v>68</v>
      </c>
      <c r="D499" s="63" t="s">
        <v>77</v>
      </c>
      <c r="E499" s="63" t="s">
        <v>39</v>
      </c>
      <c r="F499" s="44">
        <v>1350000</v>
      </c>
      <c r="G499" s="44">
        <v>1350000</v>
      </c>
      <c r="H499" s="44">
        <v>1350000</v>
      </c>
    </row>
    <row r="500" spans="1:8" ht="63">
      <c r="A500" s="72" t="s">
        <v>212</v>
      </c>
      <c r="B500" s="62" t="s">
        <v>591</v>
      </c>
      <c r="C500" s="63"/>
      <c r="D500" s="63"/>
      <c r="E500" s="63"/>
      <c r="F500" s="44">
        <f t="shared" ref="F500:H500" si="146">SUM(F501)</f>
        <v>2007781.99</v>
      </c>
      <c r="G500" s="44">
        <f t="shared" si="146"/>
        <v>2007781.99</v>
      </c>
      <c r="H500" s="44">
        <f t="shared" si="146"/>
        <v>2007781.99</v>
      </c>
    </row>
    <row r="501" spans="1:8" ht="94.5">
      <c r="A501" s="78" t="s">
        <v>23</v>
      </c>
      <c r="B501" s="62" t="s">
        <v>591</v>
      </c>
      <c r="C501" s="63" t="s">
        <v>27</v>
      </c>
      <c r="D501" s="63" t="s">
        <v>77</v>
      </c>
      <c r="E501" s="63" t="s">
        <v>39</v>
      </c>
      <c r="F501" s="44">
        <v>2007781.99</v>
      </c>
      <c r="G501" s="44">
        <v>2007781.99</v>
      </c>
      <c r="H501" s="44">
        <v>2007781.99</v>
      </c>
    </row>
    <row r="502" spans="1:8" ht="15.75">
      <c r="A502" s="76" t="s">
        <v>141</v>
      </c>
      <c r="B502" s="64" t="s">
        <v>592</v>
      </c>
      <c r="C502" s="63"/>
      <c r="D502" s="63"/>
      <c r="E502" s="63"/>
      <c r="F502" s="44">
        <f t="shared" ref="F502:H502" si="147">SUM(F503)</f>
        <v>20000</v>
      </c>
      <c r="G502" s="44">
        <f t="shared" si="147"/>
        <v>20000</v>
      </c>
      <c r="H502" s="44">
        <f t="shared" si="147"/>
        <v>20000</v>
      </c>
    </row>
    <row r="503" spans="1:8" ht="31.5">
      <c r="A503" s="71" t="s">
        <v>603</v>
      </c>
      <c r="B503" s="64" t="s">
        <v>592</v>
      </c>
      <c r="C503" s="63" t="s">
        <v>68</v>
      </c>
      <c r="D503" s="63" t="s">
        <v>77</v>
      </c>
      <c r="E503" s="63" t="s">
        <v>39</v>
      </c>
      <c r="F503" s="44">
        <v>20000</v>
      </c>
      <c r="G503" s="44">
        <v>20000</v>
      </c>
      <c r="H503" s="44">
        <v>20000</v>
      </c>
    </row>
    <row r="504" spans="1:8" ht="31.5">
      <c r="A504" s="65" t="s">
        <v>262</v>
      </c>
      <c r="B504" s="64" t="s">
        <v>593</v>
      </c>
      <c r="C504" s="63"/>
      <c r="D504" s="63"/>
      <c r="E504" s="63"/>
      <c r="F504" s="44">
        <f>SUM(F505)</f>
        <v>50000</v>
      </c>
      <c r="G504" s="44">
        <f t="shared" ref="G504:H504" si="148">SUM(G505)</f>
        <v>50000</v>
      </c>
      <c r="H504" s="44">
        <f t="shared" si="148"/>
        <v>50000</v>
      </c>
    </row>
    <row r="505" spans="1:8" ht="31.5">
      <c r="A505" s="71" t="s">
        <v>603</v>
      </c>
      <c r="B505" s="64" t="s">
        <v>593</v>
      </c>
      <c r="C505" s="63" t="s">
        <v>68</v>
      </c>
      <c r="D505" s="63" t="s">
        <v>84</v>
      </c>
      <c r="E505" s="63" t="s">
        <v>82</v>
      </c>
      <c r="F505" s="44">
        <v>50000</v>
      </c>
      <c r="G505" s="44">
        <v>50000</v>
      </c>
      <c r="H505" s="44">
        <v>50000</v>
      </c>
    </row>
    <row r="506" spans="1:8" ht="47.25">
      <c r="A506" s="72" t="s">
        <v>299</v>
      </c>
      <c r="B506" s="62" t="s">
        <v>594</v>
      </c>
      <c r="C506" s="53"/>
      <c r="D506" s="53"/>
      <c r="E506" s="53"/>
      <c r="F506" s="44">
        <f>SUM(F507+F508)</f>
        <v>4587900</v>
      </c>
      <c r="G506" s="44">
        <f t="shared" ref="G506:H506" si="149">SUM(G507+G508)</f>
        <v>5106700</v>
      </c>
      <c r="H506" s="44">
        <f t="shared" si="149"/>
        <v>6475700</v>
      </c>
    </row>
    <row r="507" spans="1:8" ht="94.5">
      <c r="A507" s="78" t="s">
        <v>23</v>
      </c>
      <c r="B507" s="62" t="s">
        <v>594</v>
      </c>
      <c r="C507" s="63" t="s">
        <v>27</v>
      </c>
      <c r="D507" s="63" t="s">
        <v>78</v>
      </c>
      <c r="E507" s="63" t="s">
        <v>79</v>
      </c>
      <c r="F507" s="44">
        <v>4067000</v>
      </c>
      <c r="G507" s="44">
        <v>4624300</v>
      </c>
      <c r="H507" s="44">
        <v>5866400</v>
      </c>
    </row>
    <row r="508" spans="1:8" ht="31.5">
      <c r="A508" s="71" t="s">
        <v>603</v>
      </c>
      <c r="B508" s="62" t="s">
        <v>594</v>
      </c>
      <c r="C508" s="63" t="s">
        <v>68</v>
      </c>
      <c r="D508" s="63" t="s">
        <v>78</v>
      </c>
      <c r="E508" s="63" t="s">
        <v>79</v>
      </c>
      <c r="F508" s="70">
        <v>520900</v>
      </c>
      <c r="G508" s="70">
        <v>482400</v>
      </c>
      <c r="H508" s="70">
        <v>609300</v>
      </c>
    </row>
    <row r="509" spans="1:8" ht="78.75">
      <c r="A509" s="78" t="s">
        <v>88</v>
      </c>
      <c r="B509" s="64" t="s">
        <v>595</v>
      </c>
      <c r="C509" s="63"/>
      <c r="D509" s="63"/>
      <c r="E509" s="63"/>
      <c r="F509" s="44">
        <f>SUM(F510)</f>
        <v>38290</v>
      </c>
      <c r="G509" s="44">
        <f>SUM(G510)</f>
        <v>5162</v>
      </c>
      <c r="H509" s="44">
        <f>SUM(H510)</f>
        <v>5588</v>
      </c>
    </row>
    <row r="510" spans="1:8" ht="31.5">
      <c r="A510" s="71" t="s">
        <v>603</v>
      </c>
      <c r="B510" s="64" t="s">
        <v>595</v>
      </c>
      <c r="C510" s="63" t="s">
        <v>68</v>
      </c>
      <c r="D510" s="63" t="s">
        <v>77</v>
      </c>
      <c r="E510" s="63" t="s">
        <v>82</v>
      </c>
      <c r="F510" s="137">
        <v>38290</v>
      </c>
      <c r="G510" s="67">
        <v>5162</v>
      </c>
      <c r="H510" s="67">
        <v>5588</v>
      </c>
    </row>
    <row r="511" spans="1:8" ht="47.25" hidden="1">
      <c r="A511" s="78" t="s">
        <v>6</v>
      </c>
      <c r="B511" s="62" t="s">
        <v>173</v>
      </c>
      <c r="C511" s="63"/>
      <c r="D511" s="63"/>
      <c r="E511" s="63"/>
      <c r="F511" s="44">
        <f>SUM(F512:F513)</f>
        <v>0</v>
      </c>
      <c r="G511" s="44">
        <f>SUM(G512:G513)</f>
        <v>0</v>
      </c>
      <c r="H511" s="44">
        <f>SUM(H512:H513)</f>
        <v>0</v>
      </c>
    </row>
    <row r="512" spans="1:8" ht="94.5" hidden="1">
      <c r="A512" s="76" t="s">
        <v>23</v>
      </c>
      <c r="B512" s="62" t="s">
        <v>173</v>
      </c>
      <c r="C512" s="63" t="s">
        <v>27</v>
      </c>
      <c r="D512" s="63" t="s">
        <v>79</v>
      </c>
      <c r="E512" s="63" t="s">
        <v>81</v>
      </c>
      <c r="F512" s="44">
        <v>0</v>
      </c>
      <c r="G512" s="44">
        <v>0</v>
      </c>
      <c r="H512" s="44">
        <v>0</v>
      </c>
    </row>
    <row r="513" spans="1:8" ht="31.5" hidden="1">
      <c r="A513" s="76" t="s">
        <v>118</v>
      </c>
      <c r="B513" s="62" t="s">
        <v>173</v>
      </c>
      <c r="C513" s="63" t="s">
        <v>68</v>
      </c>
      <c r="D513" s="63" t="s">
        <v>79</v>
      </c>
      <c r="E513" s="63" t="s">
        <v>81</v>
      </c>
      <c r="F513" s="44"/>
      <c r="G513" s="44"/>
      <c r="H513" s="44"/>
    </row>
    <row r="514" spans="1:8" ht="47.25">
      <c r="A514" s="71" t="s">
        <v>6</v>
      </c>
      <c r="B514" s="62" t="s">
        <v>596</v>
      </c>
      <c r="C514" s="63"/>
      <c r="D514" s="63"/>
      <c r="E514" s="63"/>
      <c r="F514" s="44">
        <f>SUM(F515:F516)</f>
        <v>2838700</v>
      </c>
      <c r="G514" s="44">
        <f>SUM(G515:G516)</f>
        <v>3063900</v>
      </c>
      <c r="H514" s="44">
        <f>SUM(H515:H516)</f>
        <v>3240400</v>
      </c>
    </row>
    <row r="515" spans="1:8" ht="94.5">
      <c r="A515" s="78" t="s">
        <v>23</v>
      </c>
      <c r="B515" s="62" t="s">
        <v>596</v>
      </c>
      <c r="C515" s="63" t="s">
        <v>27</v>
      </c>
      <c r="D515" s="63" t="s">
        <v>79</v>
      </c>
      <c r="E515" s="63" t="s">
        <v>81</v>
      </c>
      <c r="F515" s="44">
        <v>2113235</v>
      </c>
      <c r="G515" s="44">
        <v>2113235</v>
      </c>
      <c r="H515" s="44">
        <v>2113235</v>
      </c>
    </row>
    <row r="516" spans="1:8" ht="31.5">
      <c r="A516" s="71" t="s">
        <v>603</v>
      </c>
      <c r="B516" s="62" t="s">
        <v>596</v>
      </c>
      <c r="C516" s="63" t="s">
        <v>68</v>
      </c>
      <c r="D516" s="63" t="s">
        <v>79</v>
      </c>
      <c r="E516" s="63" t="s">
        <v>81</v>
      </c>
      <c r="F516" s="44">
        <v>725465</v>
      </c>
      <c r="G516" s="44">
        <v>950665</v>
      </c>
      <c r="H516" s="44">
        <v>1127165</v>
      </c>
    </row>
    <row r="517" spans="1:8" ht="31.5">
      <c r="A517" s="72" t="s">
        <v>214</v>
      </c>
      <c r="B517" s="64" t="s">
        <v>597</v>
      </c>
      <c r="C517" s="63"/>
      <c r="D517" s="63"/>
      <c r="E517" s="63"/>
      <c r="F517" s="44">
        <f>SUM(F518+F519)</f>
        <v>1003500</v>
      </c>
      <c r="G517" s="44">
        <f t="shared" ref="G517:H517" si="150">SUM(G518+G519)</f>
        <v>1003500</v>
      </c>
      <c r="H517" s="44">
        <f t="shared" si="150"/>
        <v>1003500</v>
      </c>
    </row>
    <row r="518" spans="1:8" ht="94.5">
      <c r="A518" s="78" t="s">
        <v>23</v>
      </c>
      <c r="B518" s="64" t="s">
        <v>597</v>
      </c>
      <c r="C518" s="63" t="s">
        <v>27</v>
      </c>
      <c r="D518" s="63" t="s">
        <v>81</v>
      </c>
      <c r="E518" s="63" t="s">
        <v>77</v>
      </c>
      <c r="F518" s="67">
        <v>955700</v>
      </c>
      <c r="G518" s="67">
        <v>955700</v>
      </c>
      <c r="H518" s="67">
        <v>955700</v>
      </c>
    </row>
    <row r="519" spans="1:8" ht="31.5">
      <c r="A519" s="71" t="s">
        <v>603</v>
      </c>
      <c r="B519" s="64" t="s">
        <v>597</v>
      </c>
      <c r="C519" s="63" t="s">
        <v>68</v>
      </c>
      <c r="D519" s="63" t="s">
        <v>81</v>
      </c>
      <c r="E519" s="63" t="s">
        <v>77</v>
      </c>
      <c r="F519" s="67">
        <v>47800</v>
      </c>
      <c r="G519" s="67">
        <v>47800</v>
      </c>
      <c r="H519" s="67">
        <v>47800</v>
      </c>
    </row>
    <row r="520" spans="1:8" ht="177" customHeight="1">
      <c r="A520" s="74" t="s">
        <v>298</v>
      </c>
      <c r="B520" s="64" t="s">
        <v>598</v>
      </c>
      <c r="C520" s="63"/>
      <c r="D520" s="63"/>
      <c r="E520" s="63"/>
      <c r="F520" s="44">
        <f>SUM(F521:F521)</f>
        <v>256840</v>
      </c>
      <c r="G520" s="44">
        <f>SUM(G521:G521)</f>
        <v>256840</v>
      </c>
      <c r="H520" s="44">
        <f>SUM(H521:H521)</f>
        <v>256840</v>
      </c>
    </row>
    <row r="521" spans="1:8" ht="110.25" customHeight="1">
      <c r="A521" s="78" t="s">
        <v>23</v>
      </c>
      <c r="B521" s="64" t="s">
        <v>598</v>
      </c>
      <c r="C521" s="63" t="s">
        <v>27</v>
      </c>
      <c r="D521" s="63" t="s">
        <v>77</v>
      </c>
      <c r="E521" s="63" t="s">
        <v>39</v>
      </c>
      <c r="F521" s="67">
        <v>256840</v>
      </c>
      <c r="G521" s="67">
        <v>256840</v>
      </c>
      <c r="H521" s="67">
        <v>256840</v>
      </c>
    </row>
    <row r="522" spans="1:8" ht="63">
      <c r="A522" s="65" t="s">
        <v>259</v>
      </c>
      <c r="B522" s="64" t="s">
        <v>599</v>
      </c>
      <c r="C522" s="63"/>
      <c r="D522" s="63"/>
      <c r="E522" s="63"/>
      <c r="F522" s="113">
        <f>SUM(F523)</f>
        <v>556900</v>
      </c>
      <c r="G522" s="113">
        <f t="shared" ref="G522:H522" si="151">SUM(G523)</f>
        <v>556900</v>
      </c>
      <c r="H522" s="113">
        <f t="shared" si="151"/>
        <v>556900</v>
      </c>
    </row>
    <row r="523" spans="1:8" ht="94.5">
      <c r="A523" s="78" t="s">
        <v>23</v>
      </c>
      <c r="B523" s="64" t="s">
        <v>599</v>
      </c>
      <c r="C523" s="63" t="s">
        <v>27</v>
      </c>
      <c r="D523" s="63" t="s">
        <v>79</v>
      </c>
      <c r="E523" s="63" t="s">
        <v>81</v>
      </c>
      <c r="F523" s="44">
        <v>556900</v>
      </c>
      <c r="G523" s="44">
        <v>556900</v>
      </c>
      <c r="H523" s="44">
        <v>556900</v>
      </c>
    </row>
    <row r="524" spans="1:8" ht="63">
      <c r="A524" s="72" t="s">
        <v>216</v>
      </c>
      <c r="B524" s="62" t="s">
        <v>600</v>
      </c>
      <c r="C524" s="63"/>
      <c r="D524" s="63"/>
      <c r="E524" s="63"/>
      <c r="F524" s="44">
        <f>SUM(F525:F525)</f>
        <v>120357.53</v>
      </c>
      <c r="G524" s="44">
        <f>SUM(G525:G525)</f>
        <v>120357.53</v>
      </c>
      <c r="H524" s="44">
        <f>SUM(H525:H525)</f>
        <v>120357.53</v>
      </c>
    </row>
    <row r="525" spans="1:8" ht="94.5">
      <c r="A525" s="78" t="s">
        <v>23</v>
      </c>
      <c r="B525" s="62" t="s">
        <v>600</v>
      </c>
      <c r="C525" s="63" t="s">
        <v>27</v>
      </c>
      <c r="D525" s="63" t="s">
        <v>82</v>
      </c>
      <c r="E525" s="63" t="s">
        <v>82</v>
      </c>
      <c r="F525" s="67">
        <v>120357.53</v>
      </c>
      <c r="G525" s="67">
        <v>120357.53</v>
      </c>
      <c r="H525" s="67">
        <v>120357.53</v>
      </c>
    </row>
    <row r="526" spans="1:8" ht="15.75">
      <c r="A526" s="47" t="s">
        <v>316</v>
      </c>
      <c r="B526" s="95"/>
      <c r="C526" s="52"/>
      <c r="D526" s="114"/>
      <c r="E526" s="94"/>
      <c r="F526" s="51"/>
      <c r="G526" s="54">
        <v>42789300</v>
      </c>
      <c r="H526" s="54">
        <v>108444200</v>
      </c>
    </row>
    <row r="527" spans="1:8">
      <c r="B527" s="37"/>
      <c r="C527" s="37"/>
      <c r="D527" s="37"/>
      <c r="E527" s="37"/>
      <c r="F527" s="37"/>
      <c r="G527" s="37"/>
      <c r="H527" s="37"/>
    </row>
    <row r="528" spans="1:8">
      <c r="B528" s="37"/>
      <c r="C528" s="37"/>
      <c r="D528" s="37"/>
      <c r="E528" s="37"/>
      <c r="F528" s="37"/>
      <c r="G528" s="37"/>
      <c r="H528" s="37"/>
    </row>
    <row r="529" spans="2:8">
      <c r="B529" s="37"/>
      <c r="C529" s="37"/>
      <c r="D529" s="37"/>
      <c r="E529" s="37"/>
      <c r="F529" s="37"/>
      <c r="G529" s="37"/>
      <c r="H529" s="37"/>
    </row>
    <row r="530" spans="2:8">
      <c r="B530" s="37"/>
      <c r="C530" s="37"/>
      <c r="D530" s="37"/>
      <c r="E530" s="37"/>
      <c r="F530" s="37"/>
      <c r="G530" s="37"/>
      <c r="H530" s="37"/>
    </row>
    <row r="531" spans="2:8">
      <c r="B531" s="37"/>
      <c r="C531" s="37"/>
      <c r="D531" s="37"/>
      <c r="E531" s="37"/>
      <c r="F531" s="37"/>
      <c r="G531" s="37"/>
      <c r="H531" s="37"/>
    </row>
    <row r="532" spans="2:8">
      <c r="B532" s="37"/>
      <c r="C532" s="37"/>
      <c r="D532" s="37"/>
      <c r="E532" s="37"/>
      <c r="F532" s="37"/>
      <c r="G532" s="37"/>
      <c r="H532" s="37"/>
    </row>
    <row r="533" spans="2:8">
      <c r="B533" s="37"/>
      <c r="C533" s="37"/>
      <c r="D533" s="37"/>
      <c r="E533" s="37"/>
      <c r="F533" s="37"/>
      <c r="G533" s="37"/>
      <c r="H533" s="37"/>
    </row>
    <row r="534" spans="2:8">
      <c r="B534" s="37"/>
      <c r="C534" s="37"/>
      <c r="D534" s="37"/>
      <c r="E534" s="37"/>
      <c r="F534" s="37"/>
      <c r="G534" s="37"/>
      <c r="H534" s="37"/>
    </row>
    <row r="535" spans="2:8">
      <c r="B535" s="37"/>
      <c r="C535" s="37"/>
      <c r="D535" s="37"/>
      <c r="E535" s="37"/>
      <c r="F535" s="37"/>
      <c r="G535" s="37"/>
      <c r="H535" s="37"/>
    </row>
    <row r="536" spans="2:8">
      <c r="B536" s="37"/>
      <c r="C536" s="37"/>
      <c r="D536" s="37"/>
      <c r="E536" s="37"/>
      <c r="F536" s="37"/>
      <c r="G536" s="37"/>
      <c r="H536" s="37"/>
    </row>
    <row r="537" spans="2:8">
      <c r="B537" s="37"/>
      <c r="C537" s="37"/>
      <c r="D537" s="37"/>
      <c r="E537" s="37"/>
      <c r="F537" s="37"/>
      <c r="G537" s="37"/>
      <c r="H537" s="37"/>
    </row>
    <row r="538" spans="2:8">
      <c r="B538" s="37"/>
      <c r="C538" s="37"/>
      <c r="D538" s="37"/>
      <c r="E538" s="37"/>
      <c r="F538" s="37"/>
      <c r="G538" s="37"/>
      <c r="H538" s="37"/>
    </row>
    <row r="539" spans="2:8">
      <c r="B539" s="37"/>
      <c r="C539" s="37"/>
      <c r="D539" s="37"/>
      <c r="E539" s="37"/>
      <c r="F539" s="37"/>
      <c r="G539" s="37"/>
      <c r="H539" s="37"/>
    </row>
    <row r="540" spans="2:8">
      <c r="B540" s="37"/>
      <c r="C540" s="37"/>
      <c r="D540" s="37"/>
      <c r="E540" s="37"/>
      <c r="F540" s="37"/>
      <c r="G540" s="37"/>
      <c r="H540" s="37"/>
    </row>
    <row r="541" spans="2:8">
      <c r="B541" s="37"/>
      <c r="C541" s="37"/>
      <c r="D541" s="37"/>
      <c r="E541" s="37"/>
      <c r="F541" s="37"/>
      <c r="G541" s="37"/>
      <c r="H541" s="37"/>
    </row>
    <row r="542" spans="2:8">
      <c r="B542" s="37"/>
      <c r="C542" s="37"/>
      <c r="D542" s="37"/>
      <c r="E542" s="37"/>
      <c r="F542" s="37"/>
      <c r="G542" s="37"/>
      <c r="H542" s="37"/>
    </row>
    <row r="543" spans="2:8">
      <c r="B543" s="37"/>
      <c r="C543" s="37"/>
      <c r="D543" s="37"/>
      <c r="E543" s="37"/>
      <c r="F543" s="37"/>
      <c r="G543" s="37"/>
      <c r="H543" s="37"/>
    </row>
    <row r="544" spans="2:8">
      <c r="B544" s="37"/>
      <c r="C544" s="37"/>
      <c r="D544" s="37"/>
      <c r="E544" s="37"/>
      <c r="F544" s="37"/>
      <c r="G544" s="37"/>
      <c r="H544" s="37"/>
    </row>
    <row r="545" spans="2:8">
      <c r="B545" s="37"/>
      <c r="C545" s="37"/>
      <c r="D545" s="37"/>
      <c r="E545" s="37"/>
      <c r="F545" s="37"/>
      <c r="G545" s="37"/>
      <c r="H545" s="37"/>
    </row>
    <row r="546" spans="2:8">
      <c r="B546" s="37"/>
      <c r="C546" s="37"/>
      <c r="D546" s="37"/>
      <c r="E546" s="37"/>
      <c r="F546" s="37"/>
      <c r="G546" s="37"/>
      <c r="H546" s="37"/>
    </row>
    <row r="547" spans="2:8">
      <c r="B547" s="37"/>
      <c r="C547" s="37"/>
      <c r="D547" s="37"/>
      <c r="E547" s="37"/>
      <c r="F547" s="37"/>
      <c r="G547" s="37"/>
      <c r="H547" s="37"/>
    </row>
    <row r="548" spans="2:8">
      <c r="B548" s="37"/>
      <c r="C548" s="37"/>
      <c r="D548" s="37"/>
      <c r="E548" s="37"/>
      <c r="F548" s="37"/>
      <c r="G548" s="37"/>
      <c r="H548" s="37"/>
    </row>
    <row r="549" spans="2:8">
      <c r="B549" s="37"/>
      <c r="C549" s="37"/>
      <c r="D549" s="37"/>
      <c r="E549" s="37"/>
      <c r="F549" s="37"/>
      <c r="G549" s="37"/>
      <c r="H549" s="37"/>
    </row>
    <row r="550" spans="2:8">
      <c r="B550" s="37"/>
      <c r="C550" s="37"/>
      <c r="D550" s="37"/>
      <c r="E550" s="37"/>
      <c r="F550" s="37"/>
      <c r="G550" s="37"/>
      <c r="H550" s="37"/>
    </row>
    <row r="551" spans="2:8">
      <c r="B551" s="37"/>
      <c r="C551" s="37"/>
      <c r="D551" s="37"/>
      <c r="E551" s="37"/>
      <c r="F551" s="37"/>
      <c r="G551" s="37"/>
      <c r="H551" s="37"/>
    </row>
    <row r="552" spans="2:8">
      <c r="B552" s="37"/>
      <c r="C552" s="37"/>
      <c r="D552" s="37"/>
      <c r="E552" s="37"/>
      <c r="F552" s="37"/>
      <c r="G552" s="37"/>
      <c r="H552" s="37"/>
    </row>
    <row r="553" spans="2:8">
      <c r="B553" s="37"/>
      <c r="C553" s="37"/>
      <c r="D553" s="37"/>
      <c r="E553" s="37"/>
      <c r="F553" s="37"/>
      <c r="G553" s="37"/>
      <c r="H553" s="37"/>
    </row>
    <row r="554" spans="2:8">
      <c r="B554" s="37"/>
      <c r="C554" s="37"/>
      <c r="D554" s="37"/>
      <c r="E554" s="37"/>
      <c r="F554" s="37"/>
      <c r="G554" s="37"/>
      <c r="H554" s="37"/>
    </row>
    <row r="555" spans="2:8">
      <c r="B555" s="37"/>
      <c r="C555" s="37"/>
      <c r="D555" s="37"/>
      <c r="E555" s="37"/>
      <c r="F555" s="37"/>
      <c r="G555" s="37"/>
      <c r="H555" s="37"/>
    </row>
    <row r="556" spans="2:8">
      <c r="B556" s="37"/>
      <c r="C556" s="37"/>
      <c r="D556" s="37"/>
      <c r="E556" s="37"/>
      <c r="F556" s="37"/>
      <c r="G556" s="37"/>
      <c r="H556" s="37"/>
    </row>
    <row r="557" spans="2:8">
      <c r="B557" s="37"/>
      <c r="C557" s="37"/>
      <c r="D557" s="37"/>
      <c r="E557" s="37"/>
      <c r="F557" s="37"/>
      <c r="G557" s="37"/>
      <c r="H557" s="37"/>
    </row>
    <row r="558" spans="2:8">
      <c r="B558" s="37"/>
      <c r="C558" s="37"/>
      <c r="D558" s="37"/>
      <c r="E558" s="37"/>
      <c r="F558" s="37"/>
      <c r="G558" s="37"/>
      <c r="H558" s="37"/>
    </row>
    <row r="559" spans="2:8">
      <c r="B559" s="37"/>
      <c r="C559" s="37"/>
      <c r="D559" s="37"/>
      <c r="E559" s="37"/>
      <c r="F559" s="37"/>
      <c r="G559" s="37"/>
      <c r="H559" s="37"/>
    </row>
    <row r="560" spans="2:8">
      <c r="B560" s="37"/>
      <c r="C560" s="37"/>
      <c r="D560" s="37"/>
      <c r="E560" s="37"/>
      <c r="F560" s="37"/>
      <c r="G560" s="37"/>
      <c r="H560" s="37"/>
    </row>
    <row r="561" spans="2:8">
      <c r="B561" s="37"/>
      <c r="C561" s="37"/>
      <c r="D561" s="37"/>
      <c r="E561" s="37"/>
      <c r="F561" s="37"/>
      <c r="G561" s="37"/>
      <c r="H561" s="37"/>
    </row>
    <row r="562" spans="2:8">
      <c r="B562" s="37"/>
      <c r="C562" s="37"/>
      <c r="D562" s="37"/>
      <c r="E562" s="37"/>
      <c r="F562" s="37"/>
      <c r="G562" s="37"/>
      <c r="H562" s="37"/>
    </row>
    <row r="563" spans="2:8">
      <c r="B563" s="37"/>
      <c r="C563" s="37"/>
      <c r="D563" s="37"/>
      <c r="E563" s="37"/>
      <c r="F563" s="37"/>
      <c r="G563" s="37"/>
      <c r="H563" s="37"/>
    </row>
    <row r="564" spans="2:8">
      <c r="B564" s="37"/>
      <c r="C564" s="37"/>
      <c r="D564" s="37"/>
      <c r="E564" s="37"/>
      <c r="F564" s="37"/>
      <c r="G564" s="37"/>
      <c r="H564" s="37"/>
    </row>
    <row r="565" spans="2:8">
      <c r="B565" s="37"/>
      <c r="C565" s="37"/>
      <c r="D565" s="37"/>
      <c r="E565" s="37"/>
      <c r="F565" s="37"/>
      <c r="G565" s="37"/>
      <c r="H565" s="37"/>
    </row>
    <row r="566" spans="2:8">
      <c r="B566" s="37"/>
      <c r="C566" s="37"/>
      <c r="D566" s="37"/>
      <c r="E566" s="37"/>
      <c r="F566" s="37"/>
      <c r="G566" s="37"/>
      <c r="H566" s="37"/>
    </row>
    <row r="567" spans="2:8">
      <c r="B567" s="37"/>
      <c r="C567" s="37"/>
      <c r="D567" s="37"/>
      <c r="E567" s="37"/>
      <c r="F567" s="37"/>
      <c r="G567" s="37"/>
      <c r="H567" s="37"/>
    </row>
    <row r="568" spans="2:8">
      <c r="B568" s="37"/>
      <c r="C568" s="37"/>
      <c r="D568" s="37"/>
      <c r="E568" s="37"/>
      <c r="F568" s="37"/>
      <c r="G568" s="37"/>
      <c r="H568" s="37"/>
    </row>
    <row r="569" spans="2:8">
      <c r="B569" s="37"/>
      <c r="C569" s="37"/>
      <c r="D569" s="37"/>
      <c r="E569" s="37"/>
      <c r="F569" s="37"/>
      <c r="G569" s="37"/>
      <c r="H569" s="37"/>
    </row>
    <row r="570" spans="2:8">
      <c r="B570" s="37"/>
      <c r="C570" s="37"/>
      <c r="D570" s="37"/>
      <c r="E570" s="37"/>
      <c r="F570" s="37"/>
      <c r="G570" s="37"/>
      <c r="H570" s="37"/>
    </row>
    <row r="571" spans="2:8">
      <c r="B571" s="37"/>
      <c r="C571" s="37"/>
      <c r="D571" s="37"/>
      <c r="E571" s="37"/>
      <c r="F571" s="37"/>
      <c r="G571" s="37"/>
      <c r="H571" s="37"/>
    </row>
    <row r="572" spans="2:8">
      <c r="B572" s="37"/>
      <c r="C572" s="37"/>
      <c r="D572" s="37"/>
      <c r="E572" s="37"/>
      <c r="F572" s="37"/>
      <c r="G572" s="37"/>
      <c r="H572" s="37"/>
    </row>
    <row r="573" spans="2:8">
      <c r="B573" s="37"/>
      <c r="C573" s="37"/>
      <c r="D573" s="37"/>
      <c r="E573" s="37"/>
      <c r="F573" s="37"/>
      <c r="G573" s="37"/>
      <c r="H573" s="37"/>
    </row>
    <row r="574" spans="2:8">
      <c r="B574" s="37"/>
      <c r="C574" s="37"/>
      <c r="D574" s="37"/>
      <c r="E574" s="37"/>
      <c r="F574" s="37"/>
      <c r="G574" s="37"/>
      <c r="H574" s="37"/>
    </row>
    <row r="575" spans="2:8">
      <c r="B575" s="37"/>
      <c r="C575" s="37"/>
      <c r="D575" s="37"/>
      <c r="E575" s="37"/>
      <c r="F575" s="37"/>
      <c r="G575" s="37"/>
      <c r="H575" s="37"/>
    </row>
    <row r="576" spans="2:8">
      <c r="B576" s="37"/>
      <c r="C576" s="37"/>
      <c r="D576" s="37"/>
      <c r="E576" s="37"/>
      <c r="F576" s="37"/>
      <c r="G576" s="37"/>
      <c r="H576" s="37"/>
    </row>
    <row r="577" spans="2:8">
      <c r="B577" s="37"/>
      <c r="C577" s="37"/>
      <c r="D577" s="37"/>
      <c r="E577" s="37"/>
      <c r="F577" s="37"/>
      <c r="G577" s="37"/>
      <c r="H577" s="37"/>
    </row>
    <row r="578" spans="2:8">
      <c r="B578" s="37"/>
      <c r="C578" s="37"/>
      <c r="D578" s="37"/>
      <c r="E578" s="37"/>
      <c r="F578" s="37"/>
      <c r="G578" s="37"/>
      <c r="H578" s="37"/>
    </row>
    <row r="579" spans="2:8">
      <c r="B579" s="37"/>
      <c r="C579" s="37"/>
      <c r="D579" s="37"/>
      <c r="E579" s="37"/>
      <c r="F579" s="37"/>
      <c r="G579" s="37"/>
      <c r="H579" s="37"/>
    </row>
    <row r="580" spans="2:8">
      <c r="B580" s="37"/>
      <c r="C580" s="37"/>
      <c r="D580" s="37"/>
      <c r="E580" s="37"/>
      <c r="F580" s="37"/>
      <c r="G580" s="37"/>
      <c r="H580" s="37"/>
    </row>
    <row r="581" spans="2:8">
      <c r="B581" s="37"/>
      <c r="C581" s="37"/>
      <c r="D581" s="37"/>
      <c r="E581" s="37"/>
      <c r="F581" s="37"/>
      <c r="G581" s="37"/>
      <c r="H581" s="37"/>
    </row>
    <row r="582" spans="2:8">
      <c r="B582" s="37"/>
      <c r="C582" s="37"/>
      <c r="D582" s="37"/>
      <c r="E582" s="37"/>
      <c r="F582" s="37"/>
      <c r="G582" s="37"/>
      <c r="H582" s="37"/>
    </row>
    <row r="583" spans="2:8">
      <c r="B583" s="37"/>
      <c r="C583" s="37"/>
      <c r="D583" s="37"/>
      <c r="E583" s="37"/>
      <c r="F583" s="37"/>
      <c r="G583" s="37"/>
      <c r="H583" s="37"/>
    </row>
    <row r="584" spans="2:8">
      <c r="B584" s="37"/>
      <c r="C584" s="37"/>
      <c r="D584" s="37"/>
      <c r="E584" s="37"/>
      <c r="F584" s="37"/>
      <c r="G584" s="37"/>
      <c r="H584" s="37"/>
    </row>
    <row r="585" spans="2:8">
      <c r="B585" s="37"/>
      <c r="C585" s="37"/>
      <c r="D585" s="37"/>
      <c r="E585" s="37"/>
      <c r="F585" s="37"/>
      <c r="G585" s="37"/>
      <c r="H585" s="37"/>
    </row>
    <row r="586" spans="2:8">
      <c r="B586" s="37"/>
      <c r="C586" s="37"/>
      <c r="D586" s="37"/>
      <c r="E586" s="37"/>
      <c r="F586" s="37"/>
      <c r="G586" s="37"/>
      <c r="H586" s="37"/>
    </row>
    <row r="587" spans="2:8">
      <c r="B587" s="37"/>
      <c r="C587" s="37"/>
      <c r="D587" s="37"/>
      <c r="E587" s="37"/>
      <c r="F587" s="37"/>
      <c r="G587" s="37"/>
      <c r="H587" s="37"/>
    </row>
    <row r="588" spans="2:8">
      <c r="B588" s="37"/>
      <c r="C588" s="37"/>
      <c r="D588" s="37"/>
      <c r="E588" s="37"/>
      <c r="F588" s="37"/>
      <c r="G588" s="37"/>
      <c r="H588" s="37"/>
    </row>
    <row r="589" spans="2:8">
      <c r="B589" s="37"/>
      <c r="C589" s="37"/>
      <c r="D589" s="37"/>
      <c r="E589" s="37"/>
      <c r="F589" s="37"/>
      <c r="G589" s="37"/>
      <c r="H589" s="37"/>
    </row>
    <row r="590" spans="2:8">
      <c r="B590" s="37"/>
      <c r="C590" s="37"/>
      <c r="D590" s="37"/>
      <c r="E590" s="37"/>
      <c r="F590" s="37"/>
      <c r="G590" s="37"/>
      <c r="H590" s="37"/>
    </row>
    <row r="591" spans="2:8">
      <c r="B591" s="37"/>
      <c r="C591" s="37"/>
      <c r="D591" s="37"/>
      <c r="E591" s="37"/>
      <c r="F591" s="37"/>
      <c r="G591" s="37"/>
      <c r="H591" s="37"/>
    </row>
    <row r="592" spans="2:8">
      <c r="B592" s="37"/>
      <c r="C592" s="37"/>
      <c r="D592" s="37"/>
      <c r="E592" s="37"/>
      <c r="F592" s="37"/>
      <c r="G592" s="37"/>
      <c r="H592" s="37"/>
    </row>
    <row r="593" spans="2:8">
      <c r="B593" s="37"/>
      <c r="C593" s="37"/>
      <c r="D593" s="37"/>
      <c r="E593" s="37"/>
      <c r="F593" s="37"/>
      <c r="G593" s="37"/>
      <c r="H593" s="37"/>
    </row>
    <row r="594" spans="2:8">
      <c r="B594" s="37"/>
      <c r="C594" s="37"/>
      <c r="D594" s="37"/>
      <c r="E594" s="37"/>
      <c r="F594" s="37"/>
      <c r="G594" s="37"/>
      <c r="H594" s="37"/>
    </row>
    <row r="595" spans="2:8">
      <c r="B595" s="37"/>
      <c r="C595" s="37"/>
      <c r="D595" s="37"/>
      <c r="E595" s="37"/>
      <c r="F595" s="37"/>
      <c r="G595" s="37"/>
      <c r="H595" s="37"/>
    </row>
    <row r="596" spans="2:8">
      <c r="B596" s="37"/>
      <c r="C596" s="37"/>
      <c r="D596" s="37"/>
      <c r="E596" s="37"/>
      <c r="F596" s="37"/>
      <c r="G596" s="37"/>
      <c r="H596" s="37"/>
    </row>
    <row r="597" spans="2:8">
      <c r="B597" s="37"/>
      <c r="C597" s="37"/>
      <c r="D597" s="37"/>
      <c r="E597" s="37"/>
      <c r="F597" s="37"/>
      <c r="G597" s="37"/>
      <c r="H597" s="37"/>
    </row>
    <row r="598" spans="2:8">
      <c r="B598" s="37"/>
      <c r="C598" s="37"/>
      <c r="D598" s="37"/>
      <c r="E598" s="37"/>
      <c r="F598" s="37"/>
      <c r="G598" s="37"/>
      <c r="H598" s="37"/>
    </row>
    <row r="599" spans="2:8">
      <c r="B599" s="37"/>
      <c r="C599" s="37"/>
      <c r="D599" s="37"/>
      <c r="E599" s="37"/>
      <c r="F599" s="37"/>
      <c r="G599" s="37"/>
      <c r="H599" s="37"/>
    </row>
    <row r="600" spans="2:8">
      <c r="B600" s="37"/>
      <c r="C600" s="37"/>
      <c r="D600" s="37"/>
      <c r="E600" s="37"/>
      <c r="F600" s="37"/>
      <c r="G600" s="37"/>
      <c r="H600" s="37"/>
    </row>
    <row r="601" spans="2:8">
      <c r="B601" s="37"/>
      <c r="C601" s="37"/>
      <c r="D601" s="37"/>
      <c r="E601" s="37"/>
      <c r="F601" s="37"/>
      <c r="G601" s="37"/>
      <c r="H601" s="37"/>
    </row>
    <row r="602" spans="2:8">
      <c r="B602" s="37"/>
      <c r="C602" s="37"/>
      <c r="D602" s="37"/>
      <c r="E602" s="37"/>
      <c r="F602" s="37"/>
      <c r="G602" s="37"/>
      <c r="H602" s="37"/>
    </row>
    <row r="603" spans="2:8">
      <c r="B603" s="37"/>
      <c r="C603" s="37"/>
      <c r="D603" s="37"/>
      <c r="E603" s="37"/>
      <c r="F603" s="37"/>
      <c r="G603" s="37"/>
      <c r="H603" s="37"/>
    </row>
    <row r="604" spans="2:8">
      <c r="B604" s="37"/>
      <c r="C604" s="37"/>
      <c r="D604" s="37"/>
      <c r="E604" s="37"/>
      <c r="F604" s="37"/>
      <c r="G604" s="37"/>
      <c r="H604" s="37"/>
    </row>
    <row r="605" spans="2:8">
      <c r="B605" s="37"/>
      <c r="C605" s="37"/>
      <c r="D605" s="37"/>
      <c r="E605" s="37"/>
      <c r="F605" s="37"/>
      <c r="G605" s="37"/>
      <c r="H605" s="37"/>
    </row>
    <row r="606" spans="2:8">
      <c r="B606" s="37"/>
      <c r="C606" s="37"/>
      <c r="D606" s="37"/>
      <c r="E606" s="37"/>
      <c r="F606" s="37"/>
      <c r="G606" s="37"/>
      <c r="H606" s="37"/>
    </row>
    <row r="607" spans="2:8">
      <c r="B607" s="37"/>
      <c r="C607" s="37"/>
      <c r="D607" s="37"/>
      <c r="E607" s="37"/>
      <c r="F607" s="37"/>
      <c r="G607" s="37"/>
      <c r="H607" s="37"/>
    </row>
    <row r="608" spans="2:8">
      <c r="B608" s="37"/>
      <c r="C608" s="37"/>
      <c r="D608" s="37"/>
      <c r="E608" s="37"/>
      <c r="F608" s="37"/>
      <c r="G608" s="37"/>
      <c r="H608" s="37"/>
    </row>
    <row r="609" spans="2:8">
      <c r="B609" s="37"/>
      <c r="C609" s="37"/>
      <c r="D609" s="37"/>
      <c r="E609" s="37"/>
      <c r="F609" s="37"/>
      <c r="G609" s="37"/>
      <c r="H609" s="37"/>
    </row>
    <row r="610" spans="2:8">
      <c r="B610" s="37"/>
      <c r="C610" s="37"/>
      <c r="D610" s="37"/>
      <c r="E610" s="37"/>
      <c r="F610" s="37"/>
      <c r="G610" s="37"/>
      <c r="H610" s="37"/>
    </row>
    <row r="611" spans="2:8">
      <c r="B611" s="37"/>
      <c r="C611" s="37"/>
      <c r="D611" s="37"/>
      <c r="E611" s="37"/>
      <c r="F611" s="37"/>
      <c r="G611" s="37"/>
      <c r="H611" s="37"/>
    </row>
    <row r="612" spans="2:8">
      <c r="B612" s="37"/>
      <c r="C612" s="37"/>
      <c r="D612" s="37"/>
      <c r="E612" s="37"/>
      <c r="F612" s="37"/>
      <c r="G612" s="37"/>
      <c r="H612" s="37"/>
    </row>
    <row r="613" spans="2:8">
      <c r="B613" s="37"/>
      <c r="C613" s="37"/>
      <c r="D613" s="37"/>
      <c r="E613" s="37"/>
      <c r="F613" s="37"/>
      <c r="G613" s="37"/>
      <c r="H613" s="37"/>
    </row>
    <row r="614" spans="2:8">
      <c r="B614" s="37"/>
      <c r="C614" s="37"/>
      <c r="D614" s="37"/>
      <c r="E614" s="37"/>
      <c r="F614" s="37"/>
      <c r="G614" s="37"/>
      <c r="H614" s="37"/>
    </row>
    <row r="615" spans="2:8">
      <c r="B615" s="37"/>
      <c r="C615" s="37"/>
      <c r="D615" s="37"/>
      <c r="E615" s="37"/>
      <c r="F615" s="37"/>
      <c r="G615" s="37"/>
      <c r="H615" s="37"/>
    </row>
    <row r="616" spans="2:8">
      <c r="B616" s="37"/>
      <c r="C616" s="37"/>
      <c r="D616" s="37"/>
      <c r="E616" s="37"/>
      <c r="F616" s="37"/>
      <c r="G616" s="37"/>
      <c r="H616" s="37"/>
    </row>
    <row r="617" spans="2:8">
      <c r="B617" s="37"/>
      <c r="C617" s="37"/>
      <c r="D617" s="37"/>
      <c r="E617" s="37"/>
      <c r="F617" s="37"/>
      <c r="G617" s="37"/>
      <c r="H617" s="37"/>
    </row>
    <row r="618" spans="2:8">
      <c r="B618" s="37"/>
      <c r="C618" s="37"/>
      <c r="D618" s="37"/>
      <c r="E618" s="37"/>
      <c r="F618" s="37"/>
      <c r="G618" s="37"/>
      <c r="H618" s="37"/>
    </row>
    <row r="619" spans="2:8">
      <c r="B619" s="37"/>
      <c r="C619" s="37"/>
      <c r="D619" s="37"/>
      <c r="E619" s="37"/>
      <c r="F619" s="37"/>
      <c r="G619" s="37"/>
      <c r="H619" s="37"/>
    </row>
    <row r="620" spans="2:8">
      <c r="B620" s="37"/>
      <c r="C620" s="37"/>
      <c r="D620" s="37"/>
      <c r="E620" s="37"/>
      <c r="F620" s="37"/>
      <c r="G620" s="37"/>
      <c r="H620" s="37"/>
    </row>
    <row r="621" spans="2:8">
      <c r="B621" s="37"/>
      <c r="C621" s="37"/>
      <c r="D621" s="37"/>
      <c r="E621" s="37"/>
      <c r="F621" s="37"/>
      <c r="G621" s="37"/>
      <c r="H621" s="37"/>
    </row>
    <row r="622" spans="2:8">
      <c r="B622" s="37"/>
      <c r="C622" s="37"/>
      <c r="D622" s="37"/>
      <c r="E622" s="37"/>
      <c r="F622" s="37"/>
      <c r="G622" s="37"/>
      <c r="H622" s="37"/>
    </row>
    <row r="623" spans="2:8">
      <c r="B623" s="37"/>
      <c r="C623" s="37"/>
      <c r="D623" s="37"/>
      <c r="E623" s="37"/>
      <c r="F623" s="37"/>
      <c r="G623" s="37"/>
      <c r="H623" s="37"/>
    </row>
    <row r="624" spans="2:8">
      <c r="B624" s="37"/>
      <c r="C624" s="37"/>
      <c r="D624" s="37"/>
      <c r="E624" s="37"/>
      <c r="F624" s="37"/>
      <c r="G624" s="37"/>
      <c r="H624" s="37"/>
    </row>
    <row r="625" spans="2:8">
      <c r="B625" s="37"/>
      <c r="C625" s="37"/>
      <c r="D625" s="37"/>
      <c r="E625" s="37"/>
      <c r="F625" s="37"/>
      <c r="G625" s="37"/>
      <c r="H625" s="37"/>
    </row>
    <row r="626" spans="2:8">
      <c r="B626" s="37"/>
      <c r="C626" s="37"/>
      <c r="D626" s="37"/>
      <c r="E626" s="37"/>
      <c r="F626" s="37"/>
      <c r="G626" s="37"/>
      <c r="H626" s="37"/>
    </row>
    <row r="627" spans="2:8">
      <c r="B627" s="37"/>
      <c r="C627" s="37"/>
      <c r="D627" s="37"/>
      <c r="E627" s="37"/>
      <c r="F627" s="37"/>
      <c r="G627" s="37"/>
      <c r="H627" s="37"/>
    </row>
    <row r="628" spans="2:8">
      <c r="B628" s="37"/>
      <c r="C628" s="37"/>
      <c r="D628" s="37"/>
      <c r="E628" s="37"/>
      <c r="F628" s="37"/>
      <c r="G628" s="37"/>
      <c r="H628" s="37"/>
    </row>
    <row r="629" spans="2:8">
      <c r="B629" s="37"/>
      <c r="C629" s="37"/>
      <c r="D629" s="37"/>
      <c r="E629" s="37"/>
      <c r="F629" s="37"/>
      <c r="G629" s="37"/>
      <c r="H629" s="37"/>
    </row>
    <row r="630" spans="2:8">
      <c r="B630" s="37"/>
      <c r="C630" s="37"/>
      <c r="D630" s="37"/>
      <c r="E630" s="37"/>
      <c r="F630" s="37"/>
      <c r="G630" s="37"/>
      <c r="H630" s="37"/>
    </row>
    <row r="631" spans="2:8">
      <c r="B631" s="37"/>
      <c r="C631" s="37"/>
      <c r="D631" s="37"/>
      <c r="E631" s="37"/>
      <c r="F631" s="37"/>
      <c r="G631" s="37"/>
      <c r="H631" s="37"/>
    </row>
    <row r="632" spans="2:8">
      <c r="B632" s="37"/>
      <c r="C632" s="37"/>
      <c r="D632" s="37"/>
      <c r="E632" s="37"/>
      <c r="F632" s="37"/>
      <c r="G632" s="37"/>
      <c r="H632" s="37"/>
    </row>
    <row r="633" spans="2:8">
      <c r="B633" s="37"/>
      <c r="C633" s="37"/>
      <c r="D633" s="37"/>
      <c r="E633" s="37"/>
      <c r="F633" s="37"/>
      <c r="G633" s="37"/>
      <c r="H633" s="37"/>
    </row>
    <row r="634" spans="2:8">
      <c r="B634" s="37"/>
      <c r="C634" s="37"/>
      <c r="D634" s="37"/>
      <c r="E634" s="37"/>
      <c r="F634" s="37"/>
      <c r="G634" s="37"/>
      <c r="H634" s="37"/>
    </row>
    <row r="635" spans="2:8">
      <c r="B635" s="37"/>
      <c r="C635" s="37"/>
      <c r="D635" s="37"/>
      <c r="E635" s="37"/>
      <c r="F635" s="37"/>
      <c r="G635" s="37"/>
      <c r="H635" s="37"/>
    </row>
    <row r="636" spans="2:8">
      <c r="B636" s="37"/>
      <c r="C636" s="37"/>
      <c r="D636" s="37"/>
      <c r="E636" s="37"/>
      <c r="F636" s="37"/>
      <c r="G636" s="37"/>
      <c r="H636" s="37"/>
    </row>
    <row r="637" spans="2:8">
      <c r="B637" s="37"/>
      <c r="C637" s="37"/>
      <c r="D637" s="37"/>
      <c r="E637" s="37"/>
      <c r="F637" s="37"/>
      <c r="G637" s="37"/>
      <c r="H637" s="37"/>
    </row>
    <row r="638" spans="2:8">
      <c r="B638" s="37"/>
      <c r="C638" s="37"/>
      <c r="D638" s="37"/>
      <c r="E638" s="37"/>
      <c r="F638" s="37"/>
      <c r="G638" s="37"/>
      <c r="H638" s="37"/>
    </row>
    <row r="639" spans="2:8">
      <c r="B639" s="37"/>
      <c r="C639" s="37"/>
      <c r="D639" s="37"/>
      <c r="E639" s="37"/>
      <c r="F639" s="37"/>
      <c r="G639" s="37"/>
      <c r="H639" s="37"/>
    </row>
    <row r="640" spans="2:8">
      <c r="B640" s="37"/>
      <c r="C640" s="37"/>
      <c r="D640" s="37"/>
      <c r="E640" s="37"/>
      <c r="F640" s="37"/>
      <c r="G640" s="37"/>
      <c r="H640" s="37"/>
    </row>
    <row r="641" spans="2:8">
      <c r="B641" s="37"/>
      <c r="C641" s="37"/>
      <c r="D641" s="37"/>
      <c r="E641" s="37"/>
      <c r="F641" s="37"/>
      <c r="G641" s="37"/>
      <c r="H641" s="37"/>
    </row>
    <row r="642" spans="2:8">
      <c r="B642" s="37"/>
      <c r="C642" s="37"/>
      <c r="D642" s="37"/>
      <c r="E642" s="37"/>
      <c r="F642" s="37"/>
      <c r="G642" s="37"/>
      <c r="H642" s="37"/>
    </row>
    <row r="643" spans="2:8">
      <c r="B643" s="37"/>
      <c r="C643" s="37"/>
      <c r="D643" s="37"/>
      <c r="E643" s="37"/>
      <c r="F643" s="37"/>
      <c r="G643" s="37"/>
      <c r="H643" s="37"/>
    </row>
    <row r="644" spans="2:8">
      <c r="B644" s="37"/>
      <c r="C644" s="37"/>
      <c r="D644" s="37"/>
      <c r="E644" s="37"/>
      <c r="F644" s="37"/>
      <c r="G644" s="37"/>
      <c r="H644" s="37"/>
    </row>
    <row r="645" spans="2:8">
      <c r="B645" s="37"/>
      <c r="C645" s="37"/>
      <c r="D645" s="37"/>
      <c r="E645" s="37"/>
      <c r="F645" s="37"/>
      <c r="G645" s="37"/>
      <c r="H645" s="37"/>
    </row>
    <row r="646" spans="2:8">
      <c r="B646" s="37"/>
      <c r="C646" s="37"/>
      <c r="D646" s="37"/>
      <c r="E646" s="37"/>
      <c r="F646" s="37"/>
      <c r="G646" s="37"/>
      <c r="H646" s="37"/>
    </row>
    <row r="647" spans="2:8">
      <c r="B647" s="37"/>
      <c r="C647" s="37"/>
      <c r="D647" s="37"/>
      <c r="E647" s="37"/>
      <c r="F647" s="37"/>
      <c r="G647" s="37"/>
      <c r="H647" s="37"/>
    </row>
    <row r="648" spans="2:8">
      <c r="B648" s="37"/>
      <c r="C648" s="37"/>
      <c r="D648" s="37"/>
      <c r="E648" s="37"/>
      <c r="F648" s="37"/>
      <c r="G648" s="37"/>
      <c r="H648" s="37"/>
    </row>
    <row r="649" spans="2:8">
      <c r="B649" s="37"/>
      <c r="C649" s="37"/>
      <c r="D649" s="37"/>
      <c r="E649" s="37"/>
      <c r="F649" s="37"/>
      <c r="G649" s="37"/>
      <c r="H649" s="37"/>
    </row>
    <row r="650" spans="2:8">
      <c r="B650" s="37"/>
      <c r="C650" s="37"/>
      <c r="D650" s="37"/>
      <c r="E650" s="37"/>
      <c r="F650" s="37"/>
      <c r="G650" s="37"/>
      <c r="H650" s="37"/>
    </row>
    <row r="651" spans="2:8">
      <c r="B651" s="37"/>
      <c r="C651" s="37"/>
      <c r="D651" s="37"/>
      <c r="E651" s="37"/>
      <c r="F651" s="37"/>
      <c r="G651" s="37"/>
      <c r="H651" s="37"/>
    </row>
    <row r="652" spans="2:8">
      <c r="B652" s="37"/>
      <c r="C652" s="37"/>
      <c r="D652" s="37"/>
      <c r="E652" s="37"/>
      <c r="F652" s="37"/>
      <c r="G652" s="37"/>
      <c r="H652" s="37"/>
    </row>
    <row r="653" spans="2:8">
      <c r="B653" s="37"/>
      <c r="C653" s="37"/>
      <c r="D653" s="37"/>
      <c r="E653" s="37"/>
      <c r="F653" s="37"/>
      <c r="G653" s="37"/>
      <c r="H653" s="37"/>
    </row>
    <row r="654" spans="2:8">
      <c r="B654" s="37"/>
      <c r="C654" s="37"/>
      <c r="D654" s="37"/>
      <c r="E654" s="37"/>
      <c r="F654" s="37"/>
      <c r="G654" s="37"/>
      <c r="H654" s="37"/>
    </row>
    <row r="655" spans="2:8">
      <c r="B655" s="37"/>
      <c r="C655" s="37"/>
      <c r="D655" s="37"/>
      <c r="E655" s="37"/>
      <c r="F655" s="37"/>
      <c r="G655" s="37"/>
      <c r="H655" s="37"/>
    </row>
    <row r="656" spans="2:8">
      <c r="B656" s="37"/>
      <c r="C656" s="37"/>
      <c r="D656" s="37"/>
      <c r="E656" s="37"/>
      <c r="F656" s="37"/>
      <c r="G656" s="37"/>
      <c r="H656" s="37"/>
    </row>
    <row r="657" spans="2:8">
      <c r="B657" s="37"/>
      <c r="C657" s="37"/>
      <c r="D657" s="37"/>
      <c r="E657" s="37"/>
      <c r="F657" s="37"/>
      <c r="G657" s="37"/>
      <c r="H657" s="37"/>
    </row>
    <row r="658" spans="2:8">
      <c r="B658" s="37"/>
      <c r="C658" s="37"/>
      <c r="D658" s="37"/>
      <c r="E658" s="37"/>
      <c r="F658" s="37"/>
      <c r="G658" s="37"/>
      <c r="H658" s="37"/>
    </row>
    <row r="659" spans="2:8">
      <c r="B659" s="37"/>
      <c r="C659" s="37"/>
      <c r="D659" s="37"/>
      <c r="E659" s="37"/>
      <c r="F659" s="37"/>
      <c r="G659" s="37"/>
      <c r="H659" s="37"/>
    </row>
    <row r="660" spans="2:8">
      <c r="B660" s="37"/>
      <c r="C660" s="37"/>
      <c r="D660" s="37"/>
      <c r="E660" s="37"/>
      <c r="F660" s="37"/>
      <c r="G660" s="37"/>
      <c r="H660" s="37"/>
    </row>
    <row r="661" spans="2:8">
      <c r="B661" s="37"/>
      <c r="C661" s="37"/>
      <c r="D661" s="37"/>
      <c r="E661" s="37"/>
      <c r="F661" s="37"/>
      <c r="G661" s="37"/>
      <c r="H661" s="37"/>
    </row>
    <row r="662" spans="2:8">
      <c r="B662" s="37"/>
      <c r="C662" s="37"/>
      <c r="D662" s="37"/>
      <c r="E662" s="37"/>
      <c r="F662" s="37"/>
      <c r="G662" s="37"/>
      <c r="H662" s="37"/>
    </row>
    <row r="663" spans="2:8">
      <c r="B663" s="37"/>
      <c r="C663" s="37"/>
      <c r="D663" s="37"/>
      <c r="E663" s="37"/>
      <c r="F663" s="37"/>
      <c r="G663" s="37"/>
      <c r="H663" s="37"/>
    </row>
    <row r="664" spans="2:8">
      <c r="B664" s="37"/>
      <c r="C664" s="37"/>
      <c r="D664" s="37"/>
      <c r="E664" s="37"/>
      <c r="F664" s="37"/>
      <c r="G664" s="37"/>
      <c r="H664" s="37"/>
    </row>
    <row r="665" spans="2:8">
      <c r="B665" s="37"/>
      <c r="C665" s="37"/>
      <c r="D665" s="37"/>
      <c r="E665" s="37"/>
      <c r="F665" s="37"/>
      <c r="G665" s="37"/>
      <c r="H665" s="37"/>
    </row>
    <row r="666" spans="2:8">
      <c r="B666" s="37"/>
      <c r="C666" s="37"/>
      <c r="D666" s="37"/>
      <c r="E666" s="37"/>
      <c r="F666" s="37"/>
      <c r="G666" s="37"/>
      <c r="H666" s="37"/>
    </row>
    <row r="667" spans="2:8">
      <c r="B667" s="37"/>
      <c r="C667" s="37"/>
      <c r="D667" s="37"/>
      <c r="E667" s="37"/>
      <c r="F667" s="37"/>
      <c r="G667" s="37"/>
      <c r="H667" s="37"/>
    </row>
    <row r="668" spans="2:8">
      <c r="B668" s="37"/>
      <c r="C668" s="37"/>
      <c r="D668" s="37"/>
      <c r="E668" s="37"/>
      <c r="F668" s="37"/>
      <c r="G668" s="37"/>
      <c r="H668" s="37"/>
    </row>
    <row r="669" spans="2:8">
      <c r="B669" s="37"/>
      <c r="C669" s="37"/>
      <c r="D669" s="37"/>
      <c r="E669" s="37"/>
      <c r="F669" s="37"/>
      <c r="G669" s="37"/>
      <c r="H669" s="37"/>
    </row>
    <row r="670" spans="2:8">
      <c r="B670" s="37"/>
      <c r="C670" s="37"/>
      <c r="D670" s="37"/>
      <c r="E670" s="37"/>
      <c r="F670" s="37"/>
      <c r="G670" s="37"/>
      <c r="H670" s="37"/>
    </row>
    <row r="671" spans="2:8">
      <c r="B671" s="37"/>
      <c r="C671" s="37"/>
      <c r="D671" s="37"/>
      <c r="E671" s="37"/>
      <c r="F671" s="37"/>
      <c r="G671" s="37"/>
      <c r="H671" s="37"/>
    </row>
    <row r="672" spans="2:8">
      <c r="B672" s="37"/>
      <c r="C672" s="37"/>
      <c r="D672" s="37"/>
      <c r="E672" s="37"/>
      <c r="F672" s="37"/>
      <c r="G672" s="37"/>
      <c r="H672" s="37"/>
    </row>
    <row r="673" spans="2:8">
      <c r="B673" s="37"/>
      <c r="C673" s="37"/>
      <c r="D673" s="37"/>
      <c r="E673" s="37"/>
      <c r="F673" s="37"/>
      <c r="G673" s="37"/>
      <c r="H673" s="37"/>
    </row>
    <row r="674" spans="2:8">
      <c r="B674" s="37"/>
      <c r="C674" s="37"/>
      <c r="D674" s="37"/>
      <c r="E674" s="37"/>
      <c r="F674" s="37"/>
      <c r="G674" s="37"/>
      <c r="H674" s="37"/>
    </row>
    <row r="675" spans="2:8">
      <c r="B675" s="37"/>
      <c r="C675" s="37"/>
      <c r="D675" s="37"/>
      <c r="E675" s="37"/>
      <c r="F675" s="37"/>
      <c r="G675" s="37"/>
      <c r="H675" s="37"/>
    </row>
    <row r="676" spans="2:8">
      <c r="B676" s="37"/>
      <c r="C676" s="37"/>
      <c r="D676" s="37"/>
      <c r="E676" s="37"/>
      <c r="F676" s="37"/>
      <c r="G676" s="37"/>
      <c r="H676" s="37"/>
    </row>
    <row r="677" spans="2:8">
      <c r="B677" s="37"/>
      <c r="C677" s="37"/>
      <c r="D677" s="37"/>
      <c r="E677" s="37"/>
      <c r="F677" s="37"/>
      <c r="G677" s="37"/>
      <c r="H677" s="37"/>
    </row>
    <row r="678" spans="2:8">
      <c r="B678" s="37"/>
      <c r="C678" s="37"/>
      <c r="D678" s="37"/>
      <c r="E678" s="37"/>
      <c r="F678" s="37"/>
      <c r="G678" s="37"/>
      <c r="H678" s="37"/>
    </row>
    <row r="679" spans="2:8">
      <c r="B679" s="37"/>
      <c r="C679" s="37"/>
      <c r="D679" s="37"/>
      <c r="E679" s="37"/>
      <c r="F679" s="37"/>
      <c r="G679" s="37"/>
      <c r="H679" s="37"/>
    </row>
    <row r="680" spans="2:8">
      <c r="B680" s="37"/>
      <c r="C680" s="37"/>
      <c r="D680" s="37"/>
      <c r="E680" s="37"/>
      <c r="F680" s="37"/>
      <c r="G680" s="37"/>
      <c r="H680" s="37"/>
    </row>
    <row r="681" spans="2:8">
      <c r="B681" s="37"/>
      <c r="C681" s="37"/>
      <c r="D681" s="37"/>
      <c r="E681" s="37"/>
      <c r="F681" s="37"/>
      <c r="G681" s="37"/>
      <c r="H681" s="37"/>
    </row>
    <row r="682" spans="2:8">
      <c r="B682" s="37"/>
      <c r="C682" s="37"/>
      <c r="D682" s="37"/>
      <c r="E682" s="37"/>
      <c r="F682" s="37"/>
      <c r="G682" s="37"/>
      <c r="H682" s="37"/>
    </row>
    <row r="683" spans="2:8">
      <c r="B683" s="37"/>
      <c r="C683" s="37"/>
      <c r="D683" s="37"/>
      <c r="E683" s="37"/>
      <c r="F683" s="37"/>
      <c r="G683" s="37"/>
      <c r="H683" s="37"/>
    </row>
    <row r="684" spans="2:8">
      <c r="B684" s="37"/>
      <c r="C684" s="37"/>
      <c r="D684" s="37"/>
      <c r="E684" s="37"/>
      <c r="F684" s="37"/>
      <c r="G684" s="37"/>
      <c r="H684" s="37"/>
    </row>
    <row r="685" spans="2:8">
      <c r="B685" s="37"/>
      <c r="C685" s="37"/>
      <c r="D685" s="37"/>
      <c r="E685" s="37"/>
      <c r="F685" s="37"/>
      <c r="G685" s="37"/>
      <c r="H685" s="37"/>
    </row>
    <row r="686" spans="2:8">
      <c r="B686" s="37"/>
      <c r="C686" s="37"/>
      <c r="D686" s="37"/>
      <c r="E686" s="37"/>
      <c r="F686" s="37"/>
      <c r="G686" s="37"/>
      <c r="H686" s="37"/>
    </row>
    <row r="687" spans="2:8">
      <c r="B687" s="37"/>
      <c r="C687" s="37"/>
      <c r="D687" s="37"/>
      <c r="E687" s="37"/>
      <c r="F687" s="37"/>
      <c r="G687" s="37"/>
      <c r="H687" s="37"/>
    </row>
    <row r="688" spans="2:8">
      <c r="B688" s="37"/>
      <c r="C688" s="37"/>
      <c r="D688" s="37"/>
      <c r="E688" s="37"/>
      <c r="F688" s="37"/>
      <c r="G688" s="37"/>
      <c r="H688" s="37"/>
    </row>
    <row r="689" spans="2:8">
      <c r="B689" s="37"/>
      <c r="C689" s="37"/>
      <c r="D689" s="37"/>
      <c r="E689" s="37"/>
      <c r="F689" s="37"/>
      <c r="G689" s="37"/>
      <c r="H689" s="37"/>
    </row>
    <row r="690" spans="2:8">
      <c r="B690" s="37"/>
      <c r="C690" s="37"/>
      <c r="D690" s="37"/>
      <c r="E690" s="37"/>
      <c r="F690" s="37"/>
      <c r="G690" s="37"/>
      <c r="H690" s="37"/>
    </row>
    <row r="691" spans="2:8">
      <c r="B691" s="37"/>
      <c r="C691" s="37"/>
      <c r="D691" s="37"/>
      <c r="E691" s="37"/>
      <c r="F691" s="37"/>
      <c r="G691" s="37"/>
      <c r="H691" s="37"/>
    </row>
    <row r="692" spans="2:8">
      <c r="B692" s="37"/>
      <c r="C692" s="37"/>
      <c r="D692" s="37"/>
      <c r="E692" s="37"/>
      <c r="F692" s="37"/>
      <c r="G692" s="37"/>
      <c r="H692" s="37"/>
    </row>
    <row r="693" spans="2:8">
      <c r="B693" s="37"/>
      <c r="C693" s="37"/>
      <c r="D693" s="37"/>
      <c r="E693" s="37"/>
      <c r="F693" s="37"/>
      <c r="G693" s="37"/>
      <c r="H693" s="37"/>
    </row>
    <row r="694" spans="2:8">
      <c r="B694" s="37"/>
      <c r="C694" s="37"/>
      <c r="D694" s="37"/>
      <c r="E694" s="37"/>
      <c r="F694" s="37"/>
      <c r="G694" s="37"/>
      <c r="H694" s="37"/>
    </row>
    <row r="695" spans="2:8">
      <c r="B695" s="37"/>
      <c r="C695" s="37"/>
      <c r="D695" s="37"/>
      <c r="E695" s="37"/>
      <c r="F695" s="37"/>
      <c r="G695" s="37"/>
      <c r="H695" s="37"/>
    </row>
    <row r="696" spans="2:8">
      <c r="B696" s="37"/>
      <c r="C696" s="37"/>
      <c r="D696" s="37"/>
      <c r="E696" s="37"/>
      <c r="F696" s="37"/>
      <c r="G696" s="37"/>
      <c r="H696" s="37"/>
    </row>
    <row r="697" spans="2:8">
      <c r="B697" s="37"/>
      <c r="C697" s="37"/>
      <c r="D697" s="37"/>
      <c r="E697" s="37"/>
      <c r="F697" s="37"/>
      <c r="G697" s="37"/>
      <c r="H697" s="37"/>
    </row>
    <row r="698" spans="2:8">
      <c r="B698" s="37"/>
      <c r="C698" s="37"/>
      <c r="D698" s="37"/>
      <c r="E698" s="37"/>
      <c r="F698" s="37"/>
      <c r="G698" s="37"/>
      <c r="H698" s="37"/>
    </row>
    <row r="699" spans="2:8">
      <c r="B699" s="37"/>
      <c r="C699" s="37"/>
      <c r="D699" s="37"/>
      <c r="E699" s="37"/>
      <c r="F699" s="37"/>
      <c r="G699" s="37"/>
      <c r="H699" s="37"/>
    </row>
    <row r="700" spans="2:8">
      <c r="B700" s="37"/>
      <c r="C700" s="37"/>
      <c r="D700" s="37"/>
      <c r="E700" s="37"/>
      <c r="F700" s="37"/>
      <c r="G700" s="37"/>
      <c r="H700" s="37"/>
    </row>
    <row r="701" spans="2:8">
      <c r="B701" s="37"/>
      <c r="C701" s="37"/>
      <c r="D701" s="37"/>
      <c r="E701" s="37"/>
      <c r="F701" s="37"/>
      <c r="G701" s="37"/>
      <c r="H701" s="37"/>
    </row>
    <row r="702" spans="2:8">
      <c r="B702" s="37"/>
      <c r="C702" s="37"/>
      <c r="D702" s="37"/>
      <c r="E702" s="37"/>
      <c r="F702" s="37"/>
      <c r="G702" s="37"/>
      <c r="H702" s="37"/>
    </row>
    <row r="703" spans="2:8">
      <c r="B703" s="37"/>
      <c r="C703" s="37"/>
      <c r="D703" s="37"/>
      <c r="E703" s="37"/>
      <c r="F703" s="37"/>
      <c r="G703" s="37"/>
      <c r="H703" s="37"/>
    </row>
    <row r="704" spans="2:8">
      <c r="B704" s="37"/>
      <c r="C704" s="37"/>
      <c r="D704" s="37"/>
      <c r="E704" s="37"/>
      <c r="F704" s="37"/>
      <c r="G704" s="37"/>
      <c r="H704" s="37"/>
    </row>
    <row r="705" spans="2:8">
      <c r="B705" s="37"/>
      <c r="C705" s="37"/>
      <c r="D705" s="37"/>
      <c r="E705" s="37"/>
      <c r="F705" s="37"/>
      <c r="G705" s="37"/>
      <c r="H705" s="37"/>
    </row>
    <row r="706" spans="2:8">
      <c r="B706" s="37"/>
      <c r="C706" s="37"/>
      <c r="D706" s="37"/>
      <c r="E706" s="37"/>
      <c r="F706" s="37"/>
      <c r="G706" s="37"/>
      <c r="H706" s="37"/>
    </row>
    <row r="707" spans="2:8">
      <c r="B707" s="37"/>
      <c r="C707" s="37"/>
      <c r="D707" s="37"/>
      <c r="E707" s="37"/>
      <c r="F707" s="37"/>
      <c r="G707" s="37"/>
      <c r="H707" s="37"/>
    </row>
    <row r="708" spans="2:8">
      <c r="B708" s="37"/>
      <c r="C708" s="37"/>
      <c r="D708" s="37"/>
      <c r="E708" s="37"/>
      <c r="F708" s="37"/>
      <c r="G708" s="37"/>
      <c r="H708" s="37"/>
    </row>
    <row r="709" spans="2:8">
      <c r="B709" s="37"/>
      <c r="C709" s="37"/>
      <c r="D709" s="37"/>
      <c r="E709" s="37"/>
      <c r="F709" s="37"/>
      <c r="G709" s="37"/>
      <c r="H709" s="37"/>
    </row>
    <row r="710" spans="2:8">
      <c r="B710" s="37"/>
      <c r="C710" s="37"/>
      <c r="D710" s="37"/>
      <c r="E710" s="37"/>
      <c r="F710" s="37"/>
      <c r="G710" s="37"/>
      <c r="H710" s="37"/>
    </row>
    <row r="711" spans="2:8">
      <c r="B711" s="37"/>
      <c r="C711" s="37"/>
      <c r="D711" s="37"/>
      <c r="E711" s="37"/>
      <c r="F711" s="37"/>
      <c r="G711" s="37"/>
      <c r="H711" s="37"/>
    </row>
    <row r="712" spans="2:8">
      <c r="B712" s="37"/>
      <c r="C712" s="37"/>
      <c r="D712" s="37"/>
      <c r="E712" s="37"/>
      <c r="F712" s="37"/>
      <c r="G712" s="37"/>
      <c r="H712" s="37"/>
    </row>
    <row r="713" spans="2:8">
      <c r="B713" s="37"/>
      <c r="C713" s="37"/>
      <c r="D713" s="37"/>
      <c r="E713" s="37"/>
      <c r="F713" s="37"/>
      <c r="G713" s="37"/>
      <c r="H713" s="37"/>
    </row>
    <row r="714" spans="2:8">
      <c r="B714" s="37"/>
      <c r="C714" s="37"/>
      <c r="D714" s="37"/>
      <c r="E714" s="37"/>
      <c r="F714" s="37"/>
      <c r="G714" s="37"/>
      <c r="H714" s="37"/>
    </row>
    <row r="715" spans="2:8">
      <c r="B715" s="37"/>
      <c r="C715" s="37"/>
      <c r="D715" s="37"/>
      <c r="E715" s="37"/>
      <c r="F715" s="37"/>
      <c r="G715" s="37"/>
      <c r="H715" s="37"/>
    </row>
    <row r="716" spans="2:8">
      <c r="B716" s="37"/>
      <c r="C716" s="37"/>
      <c r="D716" s="37"/>
      <c r="E716" s="37"/>
      <c r="F716" s="37"/>
      <c r="G716" s="37"/>
      <c r="H716" s="37"/>
    </row>
    <row r="717" spans="2:8">
      <c r="B717" s="37"/>
      <c r="C717" s="37"/>
      <c r="D717" s="37"/>
      <c r="E717" s="37"/>
      <c r="F717" s="37"/>
      <c r="G717" s="37"/>
      <c r="H717" s="37"/>
    </row>
    <row r="718" spans="2:8">
      <c r="B718" s="37"/>
      <c r="C718" s="37"/>
      <c r="D718" s="37"/>
      <c r="E718" s="37"/>
      <c r="F718" s="37"/>
      <c r="G718" s="37"/>
      <c r="H718" s="37"/>
    </row>
    <row r="719" spans="2:8">
      <c r="B719" s="37"/>
      <c r="C719" s="37"/>
      <c r="D719" s="37"/>
      <c r="E719" s="37"/>
      <c r="F719" s="37"/>
      <c r="G719" s="37"/>
      <c r="H719" s="37"/>
    </row>
    <row r="720" spans="2:8">
      <c r="B720" s="37"/>
      <c r="C720" s="37"/>
      <c r="D720" s="37"/>
      <c r="E720" s="37"/>
      <c r="F720" s="37"/>
      <c r="G720" s="37"/>
      <c r="H720" s="37"/>
    </row>
    <row r="721" spans="2:8">
      <c r="B721" s="37"/>
      <c r="C721" s="37"/>
      <c r="D721" s="37"/>
      <c r="E721" s="37"/>
      <c r="F721" s="37"/>
      <c r="G721" s="37"/>
      <c r="H721" s="37"/>
    </row>
    <row r="722" spans="2:8">
      <c r="B722" s="37"/>
      <c r="C722" s="37"/>
      <c r="D722" s="37"/>
      <c r="E722" s="37"/>
      <c r="F722" s="37"/>
      <c r="G722" s="37"/>
      <c r="H722" s="37"/>
    </row>
    <row r="723" spans="2:8">
      <c r="B723" s="37"/>
      <c r="C723" s="37"/>
      <c r="D723" s="37"/>
      <c r="E723" s="37"/>
      <c r="F723" s="37"/>
      <c r="G723" s="37"/>
      <c r="H723" s="37"/>
    </row>
    <row r="724" spans="2:8">
      <c r="B724" s="37"/>
      <c r="C724" s="37"/>
      <c r="D724" s="37"/>
      <c r="E724" s="37"/>
      <c r="F724" s="37"/>
      <c r="G724" s="37"/>
      <c r="H724" s="37"/>
    </row>
    <row r="725" spans="2:8">
      <c r="B725" s="37"/>
      <c r="C725" s="37"/>
      <c r="D725" s="37"/>
      <c r="E725" s="37"/>
      <c r="F725" s="37"/>
      <c r="G725" s="37"/>
      <c r="H725" s="37"/>
    </row>
    <row r="726" spans="2:8">
      <c r="B726" s="37"/>
      <c r="C726" s="37"/>
      <c r="D726" s="37"/>
      <c r="E726" s="37"/>
      <c r="F726" s="37"/>
      <c r="G726" s="37"/>
      <c r="H726" s="37"/>
    </row>
    <row r="727" spans="2:8">
      <c r="B727" s="37"/>
      <c r="C727" s="37"/>
      <c r="D727" s="37"/>
      <c r="E727" s="37"/>
      <c r="F727" s="37"/>
      <c r="G727" s="37"/>
      <c r="H727" s="37"/>
    </row>
    <row r="728" spans="2:8">
      <c r="B728" s="37"/>
      <c r="C728" s="37"/>
      <c r="D728" s="37"/>
      <c r="E728" s="37"/>
      <c r="F728" s="37"/>
      <c r="G728" s="37"/>
      <c r="H728" s="37"/>
    </row>
    <row r="729" spans="2:8">
      <c r="B729" s="37"/>
      <c r="C729" s="37"/>
      <c r="D729" s="37"/>
      <c r="E729" s="37"/>
      <c r="F729" s="37"/>
      <c r="G729" s="37"/>
      <c r="H729" s="37"/>
    </row>
    <row r="730" spans="2:8">
      <c r="B730" s="37"/>
      <c r="C730" s="37"/>
      <c r="D730" s="37"/>
      <c r="E730" s="37"/>
      <c r="F730" s="37"/>
      <c r="G730" s="37"/>
      <c r="H730" s="37"/>
    </row>
    <row r="731" spans="2:8">
      <c r="B731" s="37"/>
      <c r="C731" s="37"/>
      <c r="D731" s="37"/>
      <c r="E731" s="37"/>
      <c r="F731" s="37"/>
      <c r="G731" s="37"/>
      <c r="H731" s="37"/>
    </row>
    <row r="732" spans="2:8">
      <c r="B732" s="37"/>
      <c r="C732" s="37"/>
      <c r="D732" s="37"/>
      <c r="E732" s="37"/>
      <c r="F732" s="37"/>
      <c r="G732" s="37"/>
      <c r="H732" s="37"/>
    </row>
    <row r="733" spans="2:8">
      <c r="B733" s="37"/>
      <c r="C733" s="37"/>
      <c r="D733" s="37"/>
      <c r="E733" s="37"/>
      <c r="F733" s="37"/>
      <c r="G733" s="37"/>
      <c r="H733" s="37"/>
    </row>
    <row r="734" spans="2:8">
      <c r="B734" s="37"/>
      <c r="C734" s="37"/>
      <c r="D734" s="37"/>
      <c r="E734" s="37"/>
      <c r="F734" s="37"/>
      <c r="G734" s="37"/>
      <c r="H734" s="37"/>
    </row>
    <row r="735" spans="2:8">
      <c r="B735" s="37"/>
      <c r="C735" s="37"/>
      <c r="D735" s="37"/>
      <c r="E735" s="37"/>
      <c r="F735" s="37"/>
      <c r="G735" s="37"/>
      <c r="H735" s="37"/>
    </row>
    <row r="736" spans="2:8">
      <c r="B736" s="37"/>
      <c r="C736" s="37"/>
      <c r="D736" s="37"/>
      <c r="E736" s="37"/>
      <c r="F736" s="37"/>
      <c r="G736" s="37"/>
      <c r="H736" s="37"/>
    </row>
    <row r="737" spans="2:8">
      <c r="B737" s="37"/>
      <c r="C737" s="37"/>
      <c r="D737" s="37"/>
      <c r="E737" s="37"/>
      <c r="F737" s="37"/>
      <c r="G737" s="37"/>
      <c r="H737" s="37"/>
    </row>
    <row r="738" spans="2:8">
      <c r="B738" s="37"/>
      <c r="C738" s="37"/>
      <c r="D738" s="37"/>
      <c r="E738" s="37"/>
      <c r="F738" s="37"/>
      <c r="G738" s="37"/>
      <c r="H738" s="37"/>
    </row>
    <row r="739" spans="2:8">
      <c r="B739" s="37"/>
      <c r="C739" s="37"/>
      <c r="D739" s="37"/>
      <c r="E739" s="37"/>
      <c r="F739" s="37"/>
      <c r="G739" s="37"/>
      <c r="H739" s="37"/>
    </row>
    <row r="740" spans="2:8">
      <c r="B740" s="37"/>
      <c r="C740" s="37"/>
      <c r="D740" s="37"/>
      <c r="E740" s="37"/>
      <c r="F740" s="37"/>
      <c r="G740" s="37"/>
      <c r="H740" s="37"/>
    </row>
    <row r="741" spans="2:8">
      <c r="B741" s="37"/>
      <c r="C741" s="37"/>
      <c r="D741" s="37"/>
      <c r="E741" s="37"/>
      <c r="F741" s="37"/>
      <c r="G741" s="37"/>
      <c r="H741" s="37"/>
    </row>
    <row r="742" spans="2:8">
      <c r="B742" s="37"/>
      <c r="C742" s="37"/>
      <c r="D742" s="37"/>
      <c r="E742" s="37"/>
      <c r="F742" s="37"/>
      <c r="G742" s="37"/>
      <c r="H742" s="37"/>
    </row>
    <row r="743" spans="2:8">
      <c r="B743" s="37"/>
      <c r="C743" s="37"/>
      <c r="D743" s="37"/>
      <c r="E743" s="37"/>
      <c r="F743" s="37"/>
      <c r="G743" s="37"/>
      <c r="H743" s="37"/>
    </row>
    <row r="744" spans="2:8">
      <c r="B744" s="37"/>
      <c r="C744" s="37"/>
      <c r="D744" s="37"/>
      <c r="E744" s="37"/>
      <c r="F744" s="37"/>
      <c r="G744" s="37"/>
      <c r="H744" s="37"/>
    </row>
    <row r="745" spans="2:8">
      <c r="B745" s="37"/>
      <c r="C745" s="37"/>
      <c r="D745" s="37"/>
      <c r="E745" s="37"/>
      <c r="F745" s="37"/>
      <c r="G745" s="37"/>
      <c r="H745" s="37"/>
    </row>
    <row r="746" spans="2:8">
      <c r="B746" s="37"/>
      <c r="C746" s="37"/>
      <c r="D746" s="37"/>
      <c r="E746" s="37"/>
      <c r="F746" s="37"/>
      <c r="G746" s="37"/>
      <c r="H746" s="37"/>
    </row>
    <row r="747" spans="2:8">
      <c r="B747" s="37"/>
      <c r="C747" s="37"/>
      <c r="D747" s="37"/>
      <c r="E747" s="37"/>
      <c r="F747" s="37"/>
      <c r="G747" s="37"/>
      <c r="H747" s="37"/>
    </row>
    <row r="748" spans="2:8">
      <c r="B748" s="37"/>
      <c r="C748" s="37"/>
      <c r="D748" s="37"/>
      <c r="E748" s="37"/>
      <c r="F748" s="37"/>
      <c r="G748" s="37"/>
      <c r="H748" s="37"/>
    </row>
    <row r="749" spans="2:8">
      <c r="B749" s="37"/>
      <c r="C749" s="37"/>
      <c r="D749" s="37"/>
      <c r="E749" s="37"/>
      <c r="F749" s="37"/>
      <c r="G749" s="37"/>
      <c r="H749" s="37"/>
    </row>
  </sheetData>
  <mergeCells count="2">
    <mergeCell ref="B6:F6"/>
    <mergeCell ref="A7:H7"/>
  </mergeCells>
  <phoneticPr fontId="7" type="noConversion"/>
  <pageMargins left="0.59055118110236227" right="0.39370078740157483" top="0.82677165354330717" bottom="0.39370078740157483" header="0.15748031496062992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82"/>
  <sheetViews>
    <sheetView workbookViewId="0">
      <selection activeCell="H5" sqref="H5:I5"/>
    </sheetView>
  </sheetViews>
  <sheetFormatPr defaultRowHeight="12.75"/>
  <cols>
    <col min="1" max="1" width="45.140625" customWidth="1"/>
    <col min="2" max="2" width="6.7109375" customWidth="1"/>
    <col min="3" max="3" width="4.42578125" customWidth="1"/>
    <col min="4" max="4" width="5.7109375" customWidth="1"/>
    <col min="5" max="5" width="14.42578125" customWidth="1"/>
    <col min="6" max="6" width="7.28515625" customWidth="1"/>
    <col min="7" max="7" width="17.85546875" customWidth="1"/>
    <col min="8" max="8" width="17.140625" customWidth="1"/>
    <col min="9" max="9" width="17.28515625" customWidth="1"/>
  </cols>
  <sheetData>
    <row r="1" spans="1:9">
      <c r="G1" s="8"/>
      <c r="I1" s="19" t="s">
        <v>231</v>
      </c>
    </row>
    <row r="2" spans="1:9">
      <c r="G2" s="8"/>
      <c r="I2" s="36" t="s">
        <v>16</v>
      </c>
    </row>
    <row r="3" spans="1:9">
      <c r="C3" s="15"/>
      <c r="D3" s="15"/>
      <c r="E3" s="15"/>
      <c r="F3" s="15"/>
      <c r="G3" s="8"/>
      <c r="I3" s="90" t="s">
        <v>270</v>
      </c>
    </row>
    <row r="4" spans="1:9">
      <c r="C4" s="15"/>
      <c r="D4" s="15"/>
      <c r="E4" s="15"/>
      <c r="F4" s="15"/>
      <c r="G4" s="8"/>
      <c r="I4" s="90" t="s">
        <v>271</v>
      </c>
    </row>
    <row r="5" spans="1:9">
      <c r="C5" s="15"/>
      <c r="D5" s="15"/>
      <c r="E5" s="15"/>
      <c r="F5" s="15"/>
      <c r="G5" s="8"/>
      <c r="I5" s="139" t="s">
        <v>742</v>
      </c>
    </row>
    <row r="6" spans="1:9">
      <c r="C6" s="15"/>
      <c r="D6" s="15"/>
      <c r="E6" s="15"/>
      <c r="F6" s="15"/>
      <c r="G6" s="8"/>
      <c r="I6" s="8"/>
    </row>
    <row r="7" spans="1:9" ht="39.75" customHeight="1">
      <c r="A7" s="141" t="s">
        <v>274</v>
      </c>
      <c r="B7" s="141"/>
      <c r="C7" s="141"/>
      <c r="D7" s="141"/>
      <c r="E7" s="141"/>
      <c r="F7" s="141"/>
      <c r="G7" s="141"/>
      <c r="H7" s="141"/>
      <c r="I7" s="141"/>
    </row>
    <row r="8" spans="1:9" ht="16.5" customHeight="1">
      <c r="A8" s="2"/>
      <c r="B8" s="2"/>
      <c r="C8" s="2"/>
      <c r="D8" s="2"/>
      <c r="E8" s="2"/>
      <c r="F8" s="2"/>
      <c r="I8" s="3" t="s">
        <v>209</v>
      </c>
    </row>
    <row r="9" spans="1:9" ht="65.25" customHeight="1">
      <c r="A9" s="45"/>
      <c r="B9" s="46" t="s">
        <v>32</v>
      </c>
      <c r="C9" s="46" t="s">
        <v>109</v>
      </c>
      <c r="D9" s="46" t="s">
        <v>47</v>
      </c>
      <c r="E9" s="46" t="s">
        <v>48</v>
      </c>
      <c r="F9" s="46" t="s">
        <v>10</v>
      </c>
      <c r="G9" s="89" t="s">
        <v>203</v>
      </c>
      <c r="H9" s="89" t="s">
        <v>210</v>
      </c>
      <c r="I9" s="89" t="s">
        <v>264</v>
      </c>
    </row>
    <row r="10" spans="1:9" ht="15.75">
      <c r="A10" s="111" t="s">
        <v>12</v>
      </c>
      <c r="B10" s="48"/>
      <c r="C10" s="49"/>
      <c r="D10" s="49"/>
      <c r="E10" s="50"/>
      <c r="F10" s="50"/>
      <c r="G10" s="51">
        <f>SUM(G11+G40+G58+G67+G188+G240+G355+G656+G676)</f>
        <v>2979527730.1399994</v>
      </c>
      <c r="H10" s="51">
        <f>SUM(H11+H40+H58+H67+H188+H240+H355+H656+H676)</f>
        <v>2938055954.8999996</v>
      </c>
      <c r="I10" s="51">
        <f>SUM(I11+I40+I58+I67+I188+I240+I355+I656+I676)</f>
        <v>2937495310.5199995</v>
      </c>
    </row>
    <row r="11" spans="1:9" ht="31.5">
      <c r="A11" s="47" t="s">
        <v>683</v>
      </c>
      <c r="B11" s="50" t="s">
        <v>289</v>
      </c>
      <c r="C11" s="50"/>
      <c r="D11" s="50"/>
      <c r="E11" s="52"/>
      <c r="F11" s="50"/>
      <c r="G11" s="51">
        <f>SUM(G12+G28+G33)</f>
        <v>191747900</v>
      </c>
      <c r="H11" s="51">
        <f>SUM(H12+H28+H33)</f>
        <v>225053100</v>
      </c>
      <c r="I11" s="51">
        <f>SUM(I12+I28+I33)</f>
        <v>249653100</v>
      </c>
    </row>
    <row r="12" spans="1:9" ht="15.75">
      <c r="A12" s="120" t="s">
        <v>76</v>
      </c>
      <c r="B12" s="56" t="s">
        <v>289</v>
      </c>
      <c r="C12" s="56" t="s">
        <v>77</v>
      </c>
      <c r="D12" s="56" t="s">
        <v>80</v>
      </c>
      <c r="E12" s="55"/>
      <c r="F12" s="56"/>
      <c r="G12" s="66">
        <f>SUM(G13+G19+G23)</f>
        <v>35147900</v>
      </c>
      <c r="H12" s="66">
        <f>SUM(H13+H19+H23)</f>
        <v>29147900</v>
      </c>
      <c r="I12" s="66">
        <f>SUM(I13+I19+I23)</f>
        <v>29147900</v>
      </c>
    </row>
    <row r="13" spans="1:9" ht="63">
      <c r="A13" s="121" t="s">
        <v>98</v>
      </c>
      <c r="B13" s="59" t="s">
        <v>289</v>
      </c>
      <c r="C13" s="59" t="s">
        <v>77</v>
      </c>
      <c r="D13" s="59" t="s">
        <v>83</v>
      </c>
      <c r="E13" s="58"/>
      <c r="F13" s="59"/>
      <c r="G13" s="60">
        <f>SUM(G14)</f>
        <v>29147900</v>
      </c>
      <c r="H13" s="60">
        <f>SUM(H14)</f>
        <v>29147900</v>
      </c>
      <c r="I13" s="60">
        <f>SUM(I14)</f>
        <v>29147900</v>
      </c>
    </row>
    <row r="14" spans="1:9" ht="15.75">
      <c r="A14" s="61" t="s">
        <v>28</v>
      </c>
      <c r="B14" s="63" t="s">
        <v>289</v>
      </c>
      <c r="C14" s="63" t="s">
        <v>77</v>
      </c>
      <c r="D14" s="63" t="s">
        <v>83</v>
      </c>
      <c r="E14" s="64" t="s">
        <v>153</v>
      </c>
      <c r="F14" s="63"/>
      <c r="G14" s="44">
        <f t="shared" ref="G14:I14" si="0">SUM(G15)</f>
        <v>29147900</v>
      </c>
      <c r="H14" s="44">
        <f t="shared" si="0"/>
        <v>29147900</v>
      </c>
      <c r="I14" s="44">
        <f t="shared" si="0"/>
        <v>29147900</v>
      </c>
    </row>
    <row r="15" spans="1:9" ht="31.5">
      <c r="A15" s="78" t="s">
        <v>680</v>
      </c>
      <c r="B15" s="63" t="s">
        <v>289</v>
      </c>
      <c r="C15" s="63" t="s">
        <v>77</v>
      </c>
      <c r="D15" s="63" t="s">
        <v>83</v>
      </c>
      <c r="E15" s="64" t="s">
        <v>318</v>
      </c>
      <c r="F15" s="63"/>
      <c r="G15" s="44">
        <f>SUM(G16:G18)</f>
        <v>29147900</v>
      </c>
      <c r="H15" s="44">
        <f>SUM(H16:H18)</f>
        <v>29147900</v>
      </c>
      <c r="I15" s="44">
        <f>SUM(I16:I18)</f>
        <v>29147900</v>
      </c>
    </row>
    <row r="16" spans="1:9" ht="94.5">
      <c r="A16" s="61" t="s">
        <v>23</v>
      </c>
      <c r="B16" s="63" t="s">
        <v>289</v>
      </c>
      <c r="C16" s="63" t="s">
        <v>77</v>
      </c>
      <c r="D16" s="63" t="s">
        <v>83</v>
      </c>
      <c r="E16" s="64" t="s">
        <v>318</v>
      </c>
      <c r="F16" s="63" t="s">
        <v>27</v>
      </c>
      <c r="G16" s="44">
        <v>26096600</v>
      </c>
      <c r="H16" s="44">
        <v>26096600</v>
      </c>
      <c r="I16" s="44">
        <v>26096600</v>
      </c>
    </row>
    <row r="17" spans="1:9" ht="47.25">
      <c r="A17" s="65" t="s">
        <v>118</v>
      </c>
      <c r="B17" s="63" t="s">
        <v>289</v>
      </c>
      <c r="C17" s="63" t="s">
        <v>77</v>
      </c>
      <c r="D17" s="63" t="s">
        <v>83</v>
      </c>
      <c r="E17" s="64" t="s">
        <v>318</v>
      </c>
      <c r="F17" s="63" t="s">
        <v>68</v>
      </c>
      <c r="G17" s="44">
        <v>3043300</v>
      </c>
      <c r="H17" s="44">
        <v>3043300</v>
      </c>
      <c r="I17" s="44">
        <v>3043300</v>
      </c>
    </row>
    <row r="18" spans="1:9" ht="15.75">
      <c r="A18" s="61" t="s">
        <v>114</v>
      </c>
      <c r="B18" s="63" t="s">
        <v>289</v>
      </c>
      <c r="C18" s="63" t="s">
        <v>77</v>
      </c>
      <c r="D18" s="63" t="s">
        <v>83</v>
      </c>
      <c r="E18" s="64" t="s">
        <v>318</v>
      </c>
      <c r="F18" s="63" t="s">
        <v>115</v>
      </c>
      <c r="G18" s="44">
        <v>8000</v>
      </c>
      <c r="H18" s="44">
        <v>8000</v>
      </c>
      <c r="I18" s="44">
        <v>8000</v>
      </c>
    </row>
    <row r="19" spans="1:9" ht="15.75">
      <c r="A19" s="121" t="s">
        <v>85</v>
      </c>
      <c r="B19" s="59" t="s">
        <v>289</v>
      </c>
      <c r="C19" s="59" t="s">
        <v>77</v>
      </c>
      <c r="D19" s="59" t="s">
        <v>59</v>
      </c>
      <c r="E19" s="58"/>
      <c r="F19" s="59"/>
      <c r="G19" s="60">
        <f>SUM(G20)</f>
        <v>3000000</v>
      </c>
      <c r="H19" s="60"/>
      <c r="I19" s="60"/>
    </row>
    <row r="20" spans="1:9" ht="15.75">
      <c r="A20" s="61" t="s">
        <v>28</v>
      </c>
      <c r="B20" s="63" t="s">
        <v>289</v>
      </c>
      <c r="C20" s="63" t="s">
        <v>77</v>
      </c>
      <c r="D20" s="63" t="s">
        <v>59</v>
      </c>
      <c r="E20" s="64" t="s">
        <v>153</v>
      </c>
      <c r="F20" s="63"/>
      <c r="G20" s="44">
        <f>SUM(G21)</f>
        <v>3000000</v>
      </c>
      <c r="H20" s="44"/>
      <c r="I20" s="44"/>
    </row>
    <row r="21" spans="1:9" ht="31.5">
      <c r="A21" s="61" t="s">
        <v>93</v>
      </c>
      <c r="B21" s="63" t="s">
        <v>289</v>
      </c>
      <c r="C21" s="63" t="s">
        <v>77</v>
      </c>
      <c r="D21" s="63" t="s">
        <v>59</v>
      </c>
      <c r="E21" s="64" t="s">
        <v>319</v>
      </c>
      <c r="F21" s="63"/>
      <c r="G21" s="44">
        <f>SUM(G22)</f>
        <v>3000000</v>
      </c>
      <c r="H21" s="44"/>
      <c r="I21" s="44"/>
    </row>
    <row r="22" spans="1:9" ht="15.75">
      <c r="A22" s="61" t="s">
        <v>114</v>
      </c>
      <c r="B22" s="63" t="s">
        <v>289</v>
      </c>
      <c r="C22" s="63" t="s">
        <v>77</v>
      </c>
      <c r="D22" s="63" t="s">
        <v>59</v>
      </c>
      <c r="E22" s="64" t="s">
        <v>319</v>
      </c>
      <c r="F22" s="63" t="s">
        <v>115</v>
      </c>
      <c r="G22" s="44">
        <v>3000000</v>
      </c>
      <c r="H22" s="44"/>
      <c r="I22" s="44"/>
    </row>
    <row r="23" spans="1:9" ht="15.75">
      <c r="A23" s="121" t="s">
        <v>86</v>
      </c>
      <c r="B23" s="59" t="s">
        <v>289</v>
      </c>
      <c r="C23" s="59" t="s">
        <v>77</v>
      </c>
      <c r="D23" s="59" t="s">
        <v>39</v>
      </c>
      <c r="E23" s="64"/>
      <c r="F23" s="59"/>
      <c r="G23" s="60">
        <f>SUM(G24)</f>
        <v>3000000</v>
      </c>
      <c r="H23" s="60"/>
      <c r="I23" s="60"/>
    </row>
    <row r="24" spans="1:9" ht="15.75">
      <c r="A24" s="61" t="s">
        <v>28</v>
      </c>
      <c r="B24" s="63" t="s">
        <v>289</v>
      </c>
      <c r="C24" s="63" t="s">
        <v>77</v>
      </c>
      <c r="D24" s="63" t="s">
        <v>39</v>
      </c>
      <c r="E24" s="64" t="s">
        <v>153</v>
      </c>
      <c r="F24" s="63"/>
      <c r="G24" s="44">
        <f>SUM(G25)</f>
        <v>3000000</v>
      </c>
      <c r="H24" s="44"/>
      <c r="I24" s="44"/>
    </row>
    <row r="25" spans="1:9" ht="31.5">
      <c r="A25" s="61" t="s">
        <v>30</v>
      </c>
      <c r="B25" s="63" t="s">
        <v>289</v>
      </c>
      <c r="C25" s="63" t="s">
        <v>77</v>
      </c>
      <c r="D25" s="63" t="s">
        <v>39</v>
      </c>
      <c r="E25" s="64" t="s">
        <v>320</v>
      </c>
      <c r="F25" s="63"/>
      <c r="G25" s="44">
        <f>SUM(G26)</f>
        <v>3000000</v>
      </c>
      <c r="H25" s="44"/>
      <c r="I25" s="44"/>
    </row>
    <row r="26" spans="1:9" ht="31.5">
      <c r="A26" s="61" t="s">
        <v>31</v>
      </c>
      <c r="B26" s="63" t="s">
        <v>289</v>
      </c>
      <c r="C26" s="63" t="s">
        <v>77</v>
      </c>
      <c r="D26" s="63" t="s">
        <v>39</v>
      </c>
      <c r="E26" s="64" t="s">
        <v>321</v>
      </c>
      <c r="F26" s="63"/>
      <c r="G26" s="44">
        <f>SUM(G27)</f>
        <v>3000000</v>
      </c>
      <c r="H26" s="44"/>
      <c r="I26" s="44"/>
    </row>
    <row r="27" spans="1:9" ht="15.75">
      <c r="A27" s="61" t="s">
        <v>114</v>
      </c>
      <c r="B27" s="63" t="s">
        <v>289</v>
      </c>
      <c r="C27" s="63" t="s">
        <v>77</v>
      </c>
      <c r="D27" s="63" t="s">
        <v>39</v>
      </c>
      <c r="E27" s="64" t="s">
        <v>321</v>
      </c>
      <c r="F27" s="63" t="s">
        <v>115</v>
      </c>
      <c r="G27" s="44">
        <v>3000000</v>
      </c>
      <c r="H27" s="44"/>
      <c r="I27" s="44"/>
    </row>
    <row r="28" spans="1:9" ht="15.75">
      <c r="A28" s="120" t="s">
        <v>55</v>
      </c>
      <c r="B28" s="56" t="s">
        <v>289</v>
      </c>
      <c r="C28" s="56" t="s">
        <v>81</v>
      </c>
      <c r="D28" s="56" t="s">
        <v>80</v>
      </c>
      <c r="E28" s="55"/>
      <c r="F28" s="56"/>
      <c r="G28" s="66">
        <f t="shared" ref="G28:I28" si="1">SUM(G29)</f>
        <v>3000000</v>
      </c>
      <c r="H28" s="66">
        <f t="shared" si="1"/>
        <v>20005200</v>
      </c>
      <c r="I28" s="66">
        <f t="shared" si="1"/>
        <v>20005200</v>
      </c>
    </row>
    <row r="29" spans="1:9" ht="15.75">
      <c r="A29" s="121" t="s">
        <v>51</v>
      </c>
      <c r="B29" s="63" t="s">
        <v>289</v>
      </c>
      <c r="C29" s="59" t="s">
        <v>81</v>
      </c>
      <c r="D29" s="59" t="s">
        <v>77</v>
      </c>
      <c r="E29" s="58"/>
      <c r="F29" s="59"/>
      <c r="G29" s="60">
        <f>SUM(G31)</f>
        <v>3000000</v>
      </c>
      <c r="H29" s="60">
        <f t="shared" ref="H29:I29" si="2">SUM(H31)</f>
        <v>20005200</v>
      </c>
      <c r="I29" s="60">
        <f t="shared" si="2"/>
        <v>20005200</v>
      </c>
    </row>
    <row r="30" spans="1:9" ht="15.75">
      <c r="A30" s="61" t="s">
        <v>28</v>
      </c>
      <c r="B30" s="63" t="s">
        <v>289</v>
      </c>
      <c r="C30" s="63" t="s">
        <v>81</v>
      </c>
      <c r="D30" s="63" t="s">
        <v>77</v>
      </c>
      <c r="E30" s="64" t="s">
        <v>153</v>
      </c>
      <c r="F30" s="59"/>
      <c r="G30" s="44">
        <f>SUM(G31)</f>
        <v>3000000</v>
      </c>
      <c r="H30" s="44">
        <f t="shared" ref="H30:I30" si="3">SUM(H31)</f>
        <v>20005200</v>
      </c>
      <c r="I30" s="44">
        <f t="shared" si="3"/>
        <v>20005200</v>
      </c>
    </row>
    <row r="31" spans="1:9" ht="15.75">
      <c r="A31" s="61" t="s">
        <v>96</v>
      </c>
      <c r="B31" s="63" t="s">
        <v>289</v>
      </c>
      <c r="C31" s="63" t="s">
        <v>81</v>
      </c>
      <c r="D31" s="63" t="s">
        <v>77</v>
      </c>
      <c r="E31" s="64" t="s">
        <v>322</v>
      </c>
      <c r="F31" s="63"/>
      <c r="G31" s="44">
        <f>SUM(G32)</f>
        <v>3000000</v>
      </c>
      <c r="H31" s="44">
        <f t="shared" ref="H31:I31" si="4">SUM(H32)</f>
        <v>20005200</v>
      </c>
      <c r="I31" s="44">
        <f t="shared" si="4"/>
        <v>20005200</v>
      </c>
    </row>
    <row r="32" spans="1:9" ht="15.75">
      <c r="A32" s="61" t="s">
        <v>114</v>
      </c>
      <c r="B32" s="63" t="s">
        <v>289</v>
      </c>
      <c r="C32" s="63" t="s">
        <v>81</v>
      </c>
      <c r="D32" s="63" t="s">
        <v>77</v>
      </c>
      <c r="E32" s="64" t="s">
        <v>322</v>
      </c>
      <c r="F32" s="63" t="s">
        <v>115</v>
      </c>
      <c r="G32" s="44">
        <v>3000000</v>
      </c>
      <c r="H32" s="44">
        <v>20005200</v>
      </c>
      <c r="I32" s="44">
        <v>20005200</v>
      </c>
    </row>
    <row r="33" spans="1:9" ht="15.75">
      <c r="A33" s="120" t="s">
        <v>63</v>
      </c>
      <c r="B33" s="56" t="s">
        <v>289</v>
      </c>
      <c r="C33" s="56" t="s">
        <v>54</v>
      </c>
      <c r="D33" s="56" t="s">
        <v>80</v>
      </c>
      <c r="E33" s="58"/>
      <c r="F33" s="56"/>
      <c r="G33" s="66">
        <f>SUM(G34)</f>
        <v>153600000</v>
      </c>
      <c r="H33" s="66">
        <f t="shared" ref="H33:I38" si="5">SUM(H34)</f>
        <v>175900000</v>
      </c>
      <c r="I33" s="66">
        <f t="shared" si="5"/>
        <v>200500000</v>
      </c>
    </row>
    <row r="34" spans="1:9" ht="15.75">
      <c r="A34" s="121" t="s">
        <v>65</v>
      </c>
      <c r="B34" s="63" t="s">
        <v>289</v>
      </c>
      <c r="C34" s="59" t="s">
        <v>54</v>
      </c>
      <c r="D34" s="59" t="s">
        <v>79</v>
      </c>
      <c r="E34" s="58"/>
      <c r="F34" s="59"/>
      <c r="G34" s="60">
        <f>SUM(G35)</f>
        <v>153600000</v>
      </c>
      <c r="H34" s="60">
        <f t="shared" si="5"/>
        <v>175900000</v>
      </c>
      <c r="I34" s="60">
        <f t="shared" si="5"/>
        <v>200500000</v>
      </c>
    </row>
    <row r="35" spans="1:9" ht="15.75">
      <c r="A35" s="61" t="s">
        <v>28</v>
      </c>
      <c r="B35" s="63" t="s">
        <v>289</v>
      </c>
      <c r="C35" s="63" t="s">
        <v>54</v>
      </c>
      <c r="D35" s="63" t="s">
        <v>79</v>
      </c>
      <c r="E35" s="64" t="s">
        <v>153</v>
      </c>
      <c r="F35" s="59"/>
      <c r="G35" s="44">
        <f>SUM(G36+G38)</f>
        <v>153600000</v>
      </c>
      <c r="H35" s="44">
        <f t="shared" ref="H35:I35" si="6">SUM(H36+H38)</f>
        <v>175900000</v>
      </c>
      <c r="I35" s="44">
        <f t="shared" si="6"/>
        <v>200500000</v>
      </c>
    </row>
    <row r="36" spans="1:9" ht="47.25">
      <c r="A36" s="72" t="s">
        <v>269</v>
      </c>
      <c r="B36" s="63" t="s">
        <v>289</v>
      </c>
      <c r="C36" s="63" t="s">
        <v>54</v>
      </c>
      <c r="D36" s="63" t="s">
        <v>79</v>
      </c>
      <c r="E36" s="64" t="s">
        <v>323</v>
      </c>
      <c r="F36" s="59"/>
      <c r="G36" s="44">
        <f>SUM(G37)</f>
        <v>2000000</v>
      </c>
      <c r="H36" s="44"/>
      <c r="I36" s="44"/>
    </row>
    <row r="37" spans="1:9" ht="31.5">
      <c r="A37" s="61" t="s">
        <v>24</v>
      </c>
      <c r="B37" s="63" t="s">
        <v>289</v>
      </c>
      <c r="C37" s="63" t="s">
        <v>54</v>
      </c>
      <c r="D37" s="63" t="s">
        <v>79</v>
      </c>
      <c r="E37" s="64" t="s">
        <v>323</v>
      </c>
      <c r="F37" s="63" t="s">
        <v>25</v>
      </c>
      <c r="G37" s="44">
        <v>2000000</v>
      </c>
      <c r="H37" s="44"/>
      <c r="I37" s="44"/>
    </row>
    <row r="38" spans="1:9" ht="47.25">
      <c r="A38" s="61" t="s">
        <v>36</v>
      </c>
      <c r="B38" s="63" t="s">
        <v>289</v>
      </c>
      <c r="C38" s="63" t="s">
        <v>54</v>
      </c>
      <c r="D38" s="63" t="s">
        <v>79</v>
      </c>
      <c r="E38" s="64" t="s">
        <v>324</v>
      </c>
      <c r="F38" s="63"/>
      <c r="G38" s="44">
        <f>SUM(G39)</f>
        <v>151600000</v>
      </c>
      <c r="H38" s="44">
        <f t="shared" si="5"/>
        <v>175900000</v>
      </c>
      <c r="I38" s="44">
        <f t="shared" si="5"/>
        <v>200500000</v>
      </c>
    </row>
    <row r="39" spans="1:9" ht="94.5">
      <c r="A39" s="61" t="s">
        <v>23</v>
      </c>
      <c r="B39" s="63" t="s">
        <v>289</v>
      </c>
      <c r="C39" s="63" t="s">
        <v>54</v>
      </c>
      <c r="D39" s="63" t="s">
        <v>79</v>
      </c>
      <c r="E39" s="64" t="s">
        <v>324</v>
      </c>
      <c r="F39" s="63" t="s">
        <v>27</v>
      </c>
      <c r="G39" s="44">
        <v>151600000</v>
      </c>
      <c r="H39" s="44">
        <v>175900000</v>
      </c>
      <c r="I39" s="44">
        <v>200500000</v>
      </c>
    </row>
    <row r="40" spans="1:9" ht="50.25" customHeight="1">
      <c r="A40" s="111" t="s">
        <v>681</v>
      </c>
      <c r="B40" s="52" t="s">
        <v>288</v>
      </c>
      <c r="C40" s="53"/>
      <c r="D40" s="53"/>
      <c r="E40" s="53"/>
      <c r="F40" s="53"/>
      <c r="G40" s="54">
        <f>SUM(G41)</f>
        <v>7002100</v>
      </c>
      <c r="H40" s="54">
        <f>SUM(H41)</f>
        <v>7002100</v>
      </c>
      <c r="I40" s="54">
        <f>SUM(I41)</f>
        <v>7002100</v>
      </c>
    </row>
    <row r="41" spans="1:9" ht="15.75">
      <c r="A41" s="120" t="s">
        <v>76</v>
      </c>
      <c r="B41" s="55" t="s">
        <v>288</v>
      </c>
      <c r="C41" s="56" t="s">
        <v>77</v>
      </c>
      <c r="D41" s="56" t="s">
        <v>80</v>
      </c>
      <c r="E41" s="55"/>
      <c r="F41" s="56"/>
      <c r="G41" s="57">
        <f>G42+G49</f>
        <v>7002100</v>
      </c>
      <c r="H41" s="57">
        <f>H42+H49</f>
        <v>7002100</v>
      </c>
      <c r="I41" s="57">
        <f>I42+I49</f>
        <v>7002100</v>
      </c>
    </row>
    <row r="42" spans="1:9" ht="78.75">
      <c r="A42" s="121" t="s">
        <v>38</v>
      </c>
      <c r="B42" s="58" t="s">
        <v>288</v>
      </c>
      <c r="C42" s="59" t="s">
        <v>77</v>
      </c>
      <c r="D42" s="59" t="s">
        <v>79</v>
      </c>
      <c r="E42" s="58"/>
      <c r="F42" s="59"/>
      <c r="G42" s="60">
        <f>SUM(G43)</f>
        <v>6644100</v>
      </c>
      <c r="H42" s="60">
        <f>SUM(H43)</f>
        <v>6644100</v>
      </c>
      <c r="I42" s="60">
        <f>SUM(I43)</f>
        <v>6644100</v>
      </c>
    </row>
    <row r="43" spans="1:9" ht="15.75">
      <c r="A43" s="61" t="s">
        <v>28</v>
      </c>
      <c r="B43" s="62" t="s">
        <v>288</v>
      </c>
      <c r="C43" s="63" t="s">
        <v>77</v>
      </c>
      <c r="D43" s="63" t="s">
        <v>79</v>
      </c>
      <c r="E43" s="64" t="s">
        <v>153</v>
      </c>
      <c r="F43" s="63"/>
      <c r="G43" s="44">
        <f>SUM(G47+G44)</f>
        <v>6644100</v>
      </c>
      <c r="H43" s="44">
        <f t="shared" ref="H43:I43" si="7">SUM(H47+H44)</f>
        <v>6644100</v>
      </c>
      <c r="I43" s="44">
        <f t="shared" si="7"/>
        <v>6644100</v>
      </c>
    </row>
    <row r="44" spans="1:9" ht="31.5">
      <c r="A44" s="78" t="s">
        <v>680</v>
      </c>
      <c r="B44" s="62" t="s">
        <v>288</v>
      </c>
      <c r="C44" s="63" t="s">
        <v>77</v>
      </c>
      <c r="D44" s="63" t="s">
        <v>79</v>
      </c>
      <c r="E44" s="64" t="s">
        <v>318</v>
      </c>
      <c r="F44" s="63"/>
      <c r="G44" s="44">
        <f>SUM(G45:G46)</f>
        <v>4376500</v>
      </c>
      <c r="H44" s="44">
        <f>SUM(H45:H46)</f>
        <v>4376500</v>
      </c>
      <c r="I44" s="44">
        <f>SUM(I45:I46)</f>
        <v>4376500</v>
      </c>
    </row>
    <row r="45" spans="1:9" ht="94.5">
      <c r="A45" s="61" t="s">
        <v>23</v>
      </c>
      <c r="B45" s="62" t="s">
        <v>288</v>
      </c>
      <c r="C45" s="63" t="s">
        <v>77</v>
      </c>
      <c r="D45" s="63" t="s">
        <v>79</v>
      </c>
      <c r="E45" s="64" t="s">
        <v>318</v>
      </c>
      <c r="F45" s="63" t="s">
        <v>27</v>
      </c>
      <c r="G45" s="44">
        <v>4182900</v>
      </c>
      <c r="H45" s="44">
        <v>4182900</v>
      </c>
      <c r="I45" s="44">
        <v>4182900</v>
      </c>
    </row>
    <row r="46" spans="1:9" ht="47.25">
      <c r="A46" s="65" t="s">
        <v>118</v>
      </c>
      <c r="B46" s="62" t="s">
        <v>288</v>
      </c>
      <c r="C46" s="63" t="s">
        <v>77</v>
      </c>
      <c r="D46" s="63" t="s">
        <v>79</v>
      </c>
      <c r="E46" s="64" t="s">
        <v>318</v>
      </c>
      <c r="F46" s="63" t="s">
        <v>68</v>
      </c>
      <c r="G46" s="44">
        <v>193600</v>
      </c>
      <c r="H46" s="44">
        <v>193600</v>
      </c>
      <c r="I46" s="44">
        <v>193600</v>
      </c>
    </row>
    <row r="47" spans="1:9" ht="31.5">
      <c r="A47" s="61" t="s">
        <v>40</v>
      </c>
      <c r="B47" s="62" t="s">
        <v>288</v>
      </c>
      <c r="C47" s="63" t="s">
        <v>77</v>
      </c>
      <c r="D47" s="63" t="s">
        <v>79</v>
      </c>
      <c r="E47" s="64" t="s">
        <v>325</v>
      </c>
      <c r="F47" s="63"/>
      <c r="G47" s="44">
        <f>SUM(G48)</f>
        <v>2267600</v>
      </c>
      <c r="H47" s="44">
        <f>SUM(H48)</f>
        <v>2267600</v>
      </c>
      <c r="I47" s="44">
        <f>SUM(I48)</f>
        <v>2267600</v>
      </c>
    </row>
    <row r="48" spans="1:9" ht="94.5">
      <c r="A48" s="61" t="s">
        <v>23</v>
      </c>
      <c r="B48" s="62" t="s">
        <v>288</v>
      </c>
      <c r="C48" s="63" t="s">
        <v>77</v>
      </c>
      <c r="D48" s="63" t="s">
        <v>79</v>
      </c>
      <c r="E48" s="64" t="s">
        <v>325</v>
      </c>
      <c r="F48" s="63" t="s">
        <v>27</v>
      </c>
      <c r="G48" s="44">
        <v>2267600</v>
      </c>
      <c r="H48" s="44">
        <v>2267600</v>
      </c>
      <c r="I48" s="44">
        <v>2267600</v>
      </c>
    </row>
    <row r="49" spans="1:9" ht="15.75">
      <c r="A49" s="121" t="s">
        <v>86</v>
      </c>
      <c r="B49" s="58" t="s">
        <v>288</v>
      </c>
      <c r="C49" s="59" t="s">
        <v>77</v>
      </c>
      <c r="D49" s="59" t="s">
        <v>39</v>
      </c>
      <c r="E49" s="64"/>
      <c r="F49" s="59"/>
      <c r="G49" s="60">
        <f t="shared" ref="G49:I49" si="8">SUM(G50)</f>
        <v>358000</v>
      </c>
      <c r="H49" s="60">
        <f t="shared" si="8"/>
        <v>358000</v>
      </c>
      <c r="I49" s="60">
        <f t="shared" si="8"/>
        <v>358000</v>
      </c>
    </row>
    <row r="50" spans="1:9" ht="15.75">
      <c r="A50" s="61" t="s">
        <v>28</v>
      </c>
      <c r="B50" s="62" t="s">
        <v>288</v>
      </c>
      <c r="C50" s="63" t="s">
        <v>77</v>
      </c>
      <c r="D50" s="63" t="s">
        <v>39</v>
      </c>
      <c r="E50" s="64" t="s">
        <v>153</v>
      </c>
      <c r="F50" s="59"/>
      <c r="G50" s="44">
        <f>SUM(G51+G56)</f>
        <v>358000</v>
      </c>
      <c r="H50" s="44">
        <f t="shared" ref="H50:I50" si="9">SUM(H51+H56)</f>
        <v>358000</v>
      </c>
      <c r="I50" s="44">
        <f t="shared" si="9"/>
        <v>358000</v>
      </c>
    </row>
    <row r="51" spans="1:9" ht="31.5">
      <c r="A51" s="61" t="s">
        <v>30</v>
      </c>
      <c r="B51" s="62" t="s">
        <v>288</v>
      </c>
      <c r="C51" s="63" t="s">
        <v>77</v>
      </c>
      <c r="D51" s="63" t="s">
        <v>39</v>
      </c>
      <c r="E51" s="64" t="s">
        <v>320</v>
      </c>
      <c r="F51" s="59"/>
      <c r="G51" s="44">
        <f>SUM(G52+G54)</f>
        <v>208000</v>
      </c>
      <c r="H51" s="44">
        <f>SUM(H52+H54)</f>
        <v>208000</v>
      </c>
      <c r="I51" s="44">
        <f>SUM(I52+I54)</f>
        <v>208000</v>
      </c>
    </row>
    <row r="52" spans="1:9" ht="31.5">
      <c r="A52" s="61" t="s">
        <v>268</v>
      </c>
      <c r="B52" s="62" t="s">
        <v>288</v>
      </c>
      <c r="C52" s="63" t="s">
        <v>77</v>
      </c>
      <c r="D52" s="63" t="s">
        <v>39</v>
      </c>
      <c r="E52" s="64" t="s">
        <v>326</v>
      </c>
      <c r="F52" s="63"/>
      <c r="G52" s="44">
        <f>SUM(G53)</f>
        <v>158000</v>
      </c>
      <c r="H52" s="44">
        <f>SUM(H53)</f>
        <v>158000</v>
      </c>
      <c r="I52" s="44">
        <f>SUM(I53)</f>
        <v>158000</v>
      </c>
    </row>
    <row r="53" spans="1:9" ht="31.5">
      <c r="A53" s="61" t="s">
        <v>24</v>
      </c>
      <c r="B53" s="62" t="s">
        <v>288</v>
      </c>
      <c r="C53" s="63" t="s">
        <v>77</v>
      </c>
      <c r="D53" s="63" t="s">
        <v>39</v>
      </c>
      <c r="E53" s="64" t="s">
        <v>326</v>
      </c>
      <c r="F53" s="63" t="s">
        <v>25</v>
      </c>
      <c r="G53" s="44">
        <v>158000</v>
      </c>
      <c r="H53" s="44">
        <v>158000</v>
      </c>
      <c r="I53" s="44">
        <v>158000</v>
      </c>
    </row>
    <row r="54" spans="1:9" ht="31.5">
      <c r="A54" s="61" t="s">
        <v>31</v>
      </c>
      <c r="B54" s="62" t="s">
        <v>288</v>
      </c>
      <c r="C54" s="63" t="s">
        <v>77</v>
      </c>
      <c r="D54" s="63" t="s">
        <v>39</v>
      </c>
      <c r="E54" s="64" t="s">
        <v>321</v>
      </c>
      <c r="F54" s="63"/>
      <c r="G54" s="44">
        <f>SUM(G55)</f>
        <v>50000</v>
      </c>
      <c r="H54" s="44">
        <f>SUM(H55)</f>
        <v>50000</v>
      </c>
      <c r="I54" s="44">
        <f>SUM(I55)</f>
        <v>50000</v>
      </c>
    </row>
    <row r="55" spans="1:9" ht="47.25">
      <c r="A55" s="65" t="s">
        <v>118</v>
      </c>
      <c r="B55" s="62" t="s">
        <v>288</v>
      </c>
      <c r="C55" s="63" t="s">
        <v>77</v>
      </c>
      <c r="D55" s="63" t="s">
        <v>39</v>
      </c>
      <c r="E55" s="64" t="s">
        <v>321</v>
      </c>
      <c r="F55" s="63" t="s">
        <v>68</v>
      </c>
      <c r="G55" s="44">
        <v>50000</v>
      </c>
      <c r="H55" s="44">
        <v>50000</v>
      </c>
      <c r="I55" s="44">
        <v>50000</v>
      </c>
    </row>
    <row r="56" spans="1:9" ht="63">
      <c r="A56" s="61" t="s">
        <v>275</v>
      </c>
      <c r="B56" s="62" t="s">
        <v>288</v>
      </c>
      <c r="C56" s="63" t="s">
        <v>77</v>
      </c>
      <c r="D56" s="63" t="s">
        <v>39</v>
      </c>
      <c r="E56" s="64" t="s">
        <v>327</v>
      </c>
      <c r="F56" s="63"/>
      <c r="G56" s="44">
        <f>SUM(G57)</f>
        <v>150000</v>
      </c>
      <c r="H56" s="44">
        <f>SUM(H57)</f>
        <v>150000</v>
      </c>
      <c r="I56" s="44">
        <f>SUM(I57)</f>
        <v>150000</v>
      </c>
    </row>
    <row r="57" spans="1:9" ht="47.25">
      <c r="A57" s="65" t="s">
        <v>118</v>
      </c>
      <c r="B57" s="62" t="s">
        <v>288</v>
      </c>
      <c r="C57" s="63" t="s">
        <v>77</v>
      </c>
      <c r="D57" s="63" t="s">
        <v>39</v>
      </c>
      <c r="E57" s="64" t="s">
        <v>327</v>
      </c>
      <c r="F57" s="63" t="s">
        <v>68</v>
      </c>
      <c r="G57" s="44">
        <v>150000</v>
      </c>
      <c r="H57" s="44">
        <v>150000</v>
      </c>
      <c r="I57" s="44">
        <v>150000</v>
      </c>
    </row>
    <row r="58" spans="1:9" ht="47.25">
      <c r="A58" s="111" t="s">
        <v>682</v>
      </c>
      <c r="B58" s="52" t="s">
        <v>290</v>
      </c>
      <c r="C58" s="53"/>
      <c r="D58" s="53"/>
      <c r="E58" s="53"/>
      <c r="F58" s="53"/>
      <c r="G58" s="54">
        <f>SUM(G59)</f>
        <v>4448800</v>
      </c>
      <c r="H58" s="54">
        <f t="shared" ref="H58:I60" si="10">SUM(H59)</f>
        <v>4448800</v>
      </c>
      <c r="I58" s="54">
        <f t="shared" si="10"/>
        <v>4448800</v>
      </c>
    </row>
    <row r="59" spans="1:9" ht="15.75">
      <c r="A59" s="120" t="s">
        <v>76</v>
      </c>
      <c r="B59" s="55" t="s">
        <v>290</v>
      </c>
      <c r="C59" s="56" t="s">
        <v>77</v>
      </c>
      <c r="D59" s="56" t="s">
        <v>80</v>
      </c>
      <c r="E59" s="55"/>
      <c r="F59" s="56"/>
      <c r="G59" s="57">
        <f>SUM(G60)</f>
        <v>4448800</v>
      </c>
      <c r="H59" s="57">
        <f t="shared" si="10"/>
        <v>4448800</v>
      </c>
      <c r="I59" s="57">
        <f t="shared" si="10"/>
        <v>4448800</v>
      </c>
    </row>
    <row r="60" spans="1:9" ht="63">
      <c r="A60" s="121" t="s">
        <v>98</v>
      </c>
      <c r="B60" s="58" t="s">
        <v>290</v>
      </c>
      <c r="C60" s="59" t="s">
        <v>77</v>
      </c>
      <c r="D60" s="59" t="s">
        <v>83</v>
      </c>
      <c r="E60" s="58"/>
      <c r="F60" s="59"/>
      <c r="G60" s="60">
        <f>SUM(G61)</f>
        <v>4448800</v>
      </c>
      <c r="H60" s="60">
        <f t="shared" si="10"/>
        <v>4448800</v>
      </c>
      <c r="I60" s="60">
        <f t="shared" si="10"/>
        <v>4448800</v>
      </c>
    </row>
    <row r="61" spans="1:9" ht="15.75">
      <c r="A61" s="61" t="s">
        <v>28</v>
      </c>
      <c r="B61" s="62" t="s">
        <v>290</v>
      </c>
      <c r="C61" s="63" t="s">
        <v>77</v>
      </c>
      <c r="D61" s="63" t="s">
        <v>83</v>
      </c>
      <c r="E61" s="64" t="s">
        <v>153</v>
      </c>
      <c r="F61" s="63"/>
      <c r="G61" s="44">
        <f>SUM(G62+G65)</f>
        <v>4448800</v>
      </c>
      <c r="H61" s="44">
        <f t="shared" ref="H61:I61" si="11">SUM(H62+H65)</f>
        <v>4448800</v>
      </c>
      <c r="I61" s="44">
        <f t="shared" si="11"/>
        <v>4448800</v>
      </c>
    </row>
    <row r="62" spans="1:9" ht="47.25">
      <c r="A62" s="61" t="s">
        <v>44</v>
      </c>
      <c r="B62" s="62" t="s">
        <v>290</v>
      </c>
      <c r="C62" s="63" t="s">
        <v>77</v>
      </c>
      <c r="D62" s="63" t="s">
        <v>83</v>
      </c>
      <c r="E62" s="64" t="s">
        <v>328</v>
      </c>
      <c r="F62" s="63"/>
      <c r="G62" s="44">
        <f>SUM(G63+G64)</f>
        <v>2565300</v>
      </c>
      <c r="H62" s="44">
        <f>SUM(H63+H64)</f>
        <v>2565300</v>
      </c>
      <c r="I62" s="44">
        <f>SUM(I63+I64)</f>
        <v>2565300</v>
      </c>
    </row>
    <row r="63" spans="1:9" ht="94.5">
      <c r="A63" s="61" t="s">
        <v>23</v>
      </c>
      <c r="B63" s="62" t="s">
        <v>290</v>
      </c>
      <c r="C63" s="63" t="s">
        <v>77</v>
      </c>
      <c r="D63" s="63" t="s">
        <v>83</v>
      </c>
      <c r="E63" s="64" t="s">
        <v>328</v>
      </c>
      <c r="F63" s="63" t="s">
        <v>27</v>
      </c>
      <c r="G63" s="44">
        <v>2451800</v>
      </c>
      <c r="H63" s="44">
        <v>2451800</v>
      </c>
      <c r="I63" s="44">
        <v>2451800</v>
      </c>
    </row>
    <row r="64" spans="1:9" ht="47.25">
      <c r="A64" s="65" t="s">
        <v>118</v>
      </c>
      <c r="B64" s="62" t="s">
        <v>290</v>
      </c>
      <c r="C64" s="63" t="s">
        <v>77</v>
      </c>
      <c r="D64" s="63" t="s">
        <v>83</v>
      </c>
      <c r="E64" s="64" t="s">
        <v>328</v>
      </c>
      <c r="F64" s="63" t="s">
        <v>68</v>
      </c>
      <c r="G64" s="44">
        <v>113500</v>
      </c>
      <c r="H64" s="44">
        <v>113500</v>
      </c>
      <c r="I64" s="44">
        <v>113500</v>
      </c>
    </row>
    <row r="65" spans="1:9" ht="47.25">
      <c r="A65" s="61" t="s">
        <v>19</v>
      </c>
      <c r="B65" s="62" t="s">
        <v>290</v>
      </c>
      <c r="C65" s="63" t="s">
        <v>77</v>
      </c>
      <c r="D65" s="63" t="s">
        <v>83</v>
      </c>
      <c r="E65" s="64" t="s">
        <v>329</v>
      </c>
      <c r="F65" s="63"/>
      <c r="G65" s="44">
        <f>SUM(G66)</f>
        <v>1883500</v>
      </c>
      <c r="H65" s="44">
        <f>SUM(H66)</f>
        <v>1883500</v>
      </c>
      <c r="I65" s="44">
        <f>SUM(I66)</f>
        <v>1883500</v>
      </c>
    </row>
    <row r="66" spans="1:9" ht="94.5">
      <c r="A66" s="61" t="s">
        <v>23</v>
      </c>
      <c r="B66" s="62" t="s">
        <v>290</v>
      </c>
      <c r="C66" s="63" t="s">
        <v>77</v>
      </c>
      <c r="D66" s="63" t="s">
        <v>83</v>
      </c>
      <c r="E66" s="64" t="s">
        <v>329</v>
      </c>
      <c r="F66" s="63" t="s">
        <v>27</v>
      </c>
      <c r="G66" s="104">
        <v>1883500</v>
      </c>
      <c r="H66" s="104">
        <v>1883500</v>
      </c>
      <c r="I66" s="104">
        <v>1883500</v>
      </c>
    </row>
    <row r="67" spans="1:9" ht="31.5">
      <c r="A67" s="47" t="s">
        <v>684</v>
      </c>
      <c r="B67" s="50" t="s">
        <v>291</v>
      </c>
      <c r="C67" s="50"/>
      <c r="D67" s="50"/>
      <c r="E67" s="52"/>
      <c r="F67" s="50"/>
      <c r="G67" s="51">
        <f>SUM(G75+G172+G68)</f>
        <v>1487686575.9399998</v>
      </c>
      <c r="H67" s="51">
        <f>SUM(H75+H172+H68)</f>
        <v>1363709951.48</v>
      </c>
      <c r="I67" s="51">
        <f>SUM(I75+I172+I68)</f>
        <v>1345944154.1399999</v>
      </c>
    </row>
    <row r="68" spans="1:9" ht="15.75">
      <c r="A68" s="130" t="s">
        <v>734</v>
      </c>
      <c r="B68" s="56" t="s">
        <v>291</v>
      </c>
      <c r="C68" s="131" t="s">
        <v>81</v>
      </c>
      <c r="D68" s="131" t="s">
        <v>80</v>
      </c>
      <c r="E68" s="131"/>
      <c r="F68" s="131"/>
      <c r="G68" s="66">
        <f t="shared" ref="G68:I69" si="12">SUM(G69:G69)</f>
        <v>7200000</v>
      </c>
      <c r="H68" s="66">
        <f t="shared" si="12"/>
        <v>7560000</v>
      </c>
      <c r="I68" s="66">
        <f t="shared" si="12"/>
        <v>7938000</v>
      </c>
    </row>
    <row r="69" spans="1:9" ht="15.75">
      <c r="A69" s="132" t="s">
        <v>735</v>
      </c>
      <c r="B69" s="59" t="s">
        <v>291</v>
      </c>
      <c r="C69" s="133" t="s">
        <v>81</v>
      </c>
      <c r="D69" s="133" t="s">
        <v>53</v>
      </c>
      <c r="E69" s="133"/>
      <c r="F69" s="133"/>
      <c r="G69" s="60">
        <f t="shared" si="12"/>
        <v>7200000</v>
      </c>
      <c r="H69" s="60">
        <f t="shared" si="12"/>
        <v>7560000</v>
      </c>
      <c r="I69" s="60">
        <f t="shared" si="12"/>
        <v>7938000</v>
      </c>
    </row>
    <row r="70" spans="1:9" ht="63">
      <c r="A70" s="61" t="s">
        <v>711</v>
      </c>
      <c r="B70" s="63" t="s">
        <v>291</v>
      </c>
      <c r="C70" s="135" t="s">
        <v>81</v>
      </c>
      <c r="D70" s="135" t="s">
        <v>53</v>
      </c>
      <c r="E70" s="135" t="s">
        <v>156</v>
      </c>
      <c r="F70" s="135"/>
      <c r="G70" s="44">
        <f t="shared" ref="G70:I70" si="13">SUM(G71:G71)</f>
        <v>7200000</v>
      </c>
      <c r="H70" s="44">
        <f t="shared" si="13"/>
        <v>7560000</v>
      </c>
      <c r="I70" s="44">
        <f t="shared" si="13"/>
        <v>7938000</v>
      </c>
    </row>
    <row r="71" spans="1:9" ht="15.75">
      <c r="A71" s="65" t="s">
        <v>342</v>
      </c>
      <c r="B71" s="63" t="s">
        <v>291</v>
      </c>
      <c r="C71" s="135" t="s">
        <v>81</v>
      </c>
      <c r="D71" s="135" t="s">
        <v>53</v>
      </c>
      <c r="E71" s="64" t="s">
        <v>343</v>
      </c>
      <c r="F71" s="135"/>
      <c r="G71" s="44">
        <f t="shared" ref="G71:I71" si="14">SUM(G72:G72)</f>
        <v>7200000</v>
      </c>
      <c r="H71" s="44">
        <f t="shared" si="14"/>
        <v>7560000</v>
      </c>
      <c r="I71" s="44">
        <f t="shared" si="14"/>
        <v>7938000</v>
      </c>
    </row>
    <row r="72" spans="1:9" ht="47.25">
      <c r="A72" s="68" t="s">
        <v>344</v>
      </c>
      <c r="B72" s="63" t="s">
        <v>291</v>
      </c>
      <c r="C72" s="135" t="s">
        <v>81</v>
      </c>
      <c r="D72" s="135" t="s">
        <v>53</v>
      </c>
      <c r="E72" s="64" t="s">
        <v>345</v>
      </c>
      <c r="F72" s="135"/>
      <c r="G72" s="44">
        <f t="shared" ref="G72:I72" si="15">SUM(G73:G73)</f>
        <v>7200000</v>
      </c>
      <c r="H72" s="44">
        <f t="shared" si="15"/>
        <v>7560000</v>
      </c>
      <c r="I72" s="44">
        <f t="shared" si="15"/>
        <v>7938000</v>
      </c>
    </row>
    <row r="73" spans="1:9" ht="31.5">
      <c r="A73" s="134" t="s">
        <v>736</v>
      </c>
      <c r="B73" s="63" t="s">
        <v>291</v>
      </c>
      <c r="C73" s="135" t="s">
        <v>81</v>
      </c>
      <c r="D73" s="135" t="s">
        <v>53</v>
      </c>
      <c r="E73" s="64" t="s">
        <v>346</v>
      </c>
      <c r="F73" s="135"/>
      <c r="G73" s="44">
        <f t="shared" ref="G73:I73" si="16">SUM(G74:G74)</f>
        <v>7200000</v>
      </c>
      <c r="H73" s="44">
        <f t="shared" si="16"/>
        <v>7560000</v>
      </c>
      <c r="I73" s="44">
        <f t="shared" si="16"/>
        <v>7938000</v>
      </c>
    </row>
    <row r="74" spans="1:9" ht="47.25">
      <c r="A74" s="134" t="s">
        <v>110</v>
      </c>
      <c r="B74" s="63" t="s">
        <v>291</v>
      </c>
      <c r="C74" s="135" t="s">
        <v>81</v>
      </c>
      <c r="D74" s="135" t="s">
        <v>53</v>
      </c>
      <c r="E74" s="64" t="s">
        <v>346</v>
      </c>
      <c r="F74" s="135" t="s">
        <v>5</v>
      </c>
      <c r="G74" s="44">
        <v>7200000</v>
      </c>
      <c r="H74" s="44">
        <v>7560000</v>
      </c>
      <c r="I74" s="44">
        <v>7938000</v>
      </c>
    </row>
    <row r="75" spans="1:9" ht="15.75">
      <c r="A75" s="120" t="s">
        <v>61</v>
      </c>
      <c r="B75" s="56" t="s">
        <v>291</v>
      </c>
      <c r="C75" s="56" t="s">
        <v>84</v>
      </c>
      <c r="D75" s="56" t="s">
        <v>80</v>
      </c>
      <c r="E75" s="55"/>
      <c r="F75" s="56"/>
      <c r="G75" s="66">
        <f>SUM(G76+G88+G139+G133)</f>
        <v>1457424857.3299999</v>
      </c>
      <c r="H75" s="66">
        <f>SUM(H76+H88+H139+H133)</f>
        <v>1332741232.8700001</v>
      </c>
      <c r="I75" s="66">
        <f>SUM(I76+I88+I139+I133)</f>
        <v>1314597435.53</v>
      </c>
    </row>
    <row r="76" spans="1:9" ht="15.75">
      <c r="A76" s="121" t="s">
        <v>122</v>
      </c>
      <c r="B76" s="59" t="s">
        <v>291</v>
      </c>
      <c r="C76" s="59" t="s">
        <v>84</v>
      </c>
      <c r="D76" s="59" t="s">
        <v>77</v>
      </c>
      <c r="E76" s="58"/>
      <c r="F76" s="59"/>
      <c r="G76" s="60">
        <f>SUM(G77)</f>
        <v>298779338.73000002</v>
      </c>
      <c r="H76" s="60">
        <f>SUM(H77)</f>
        <v>295337138.73000002</v>
      </c>
      <c r="I76" s="60">
        <f>SUM(I77)</f>
        <v>295481338.73000002</v>
      </c>
    </row>
    <row r="77" spans="1:9" ht="63">
      <c r="A77" s="71" t="s">
        <v>712</v>
      </c>
      <c r="B77" s="63" t="s">
        <v>291</v>
      </c>
      <c r="C77" s="63" t="s">
        <v>84</v>
      </c>
      <c r="D77" s="63" t="s">
        <v>77</v>
      </c>
      <c r="E77" s="64" t="s">
        <v>159</v>
      </c>
      <c r="F77" s="63"/>
      <c r="G77" s="44">
        <f>SUM(G78+G82)</f>
        <v>298779338.73000002</v>
      </c>
      <c r="H77" s="44">
        <f t="shared" ref="H77:I77" si="17">SUM(H78+H82)</f>
        <v>295337138.73000002</v>
      </c>
      <c r="I77" s="44">
        <f t="shared" si="17"/>
        <v>295481338.73000002</v>
      </c>
    </row>
    <row r="78" spans="1:9" ht="47.25">
      <c r="A78" s="102" t="s">
        <v>330</v>
      </c>
      <c r="B78" s="63" t="s">
        <v>291</v>
      </c>
      <c r="C78" s="63" t="s">
        <v>84</v>
      </c>
      <c r="D78" s="63" t="s">
        <v>77</v>
      </c>
      <c r="E78" s="100" t="s">
        <v>161</v>
      </c>
      <c r="F78" s="63"/>
      <c r="G78" s="44"/>
      <c r="H78" s="44">
        <f t="shared" ref="H78:I78" si="18">SUM(H79:H79)</f>
        <v>1050000</v>
      </c>
      <c r="I78" s="44">
        <f t="shared" si="18"/>
        <v>1050000</v>
      </c>
    </row>
    <row r="79" spans="1:9" ht="47.25">
      <c r="A79" s="122" t="s">
        <v>652</v>
      </c>
      <c r="B79" s="63" t="s">
        <v>291</v>
      </c>
      <c r="C79" s="63" t="s">
        <v>84</v>
      </c>
      <c r="D79" s="63" t="s">
        <v>77</v>
      </c>
      <c r="E79" s="100" t="s">
        <v>278</v>
      </c>
      <c r="F79" s="63"/>
      <c r="G79" s="44"/>
      <c r="H79" s="44">
        <f t="shared" ref="H79:I79" si="19">SUM(H80:H80)</f>
        <v>1050000</v>
      </c>
      <c r="I79" s="44">
        <f t="shared" si="19"/>
        <v>1050000</v>
      </c>
    </row>
    <row r="80" spans="1:9" ht="126">
      <c r="A80" s="61" t="s">
        <v>277</v>
      </c>
      <c r="B80" s="63" t="s">
        <v>291</v>
      </c>
      <c r="C80" s="63" t="s">
        <v>84</v>
      </c>
      <c r="D80" s="63" t="s">
        <v>77</v>
      </c>
      <c r="E80" s="100" t="s">
        <v>653</v>
      </c>
      <c r="F80" s="63"/>
      <c r="G80" s="44"/>
      <c r="H80" s="44">
        <f t="shared" ref="H80:I80" si="20">SUM(H81)</f>
        <v>1050000</v>
      </c>
      <c r="I80" s="44">
        <f t="shared" si="20"/>
        <v>1050000</v>
      </c>
    </row>
    <row r="81" spans="1:9" ht="47.25">
      <c r="A81" s="61" t="s">
        <v>110</v>
      </c>
      <c r="B81" s="63" t="s">
        <v>291</v>
      </c>
      <c r="C81" s="63" t="s">
        <v>84</v>
      </c>
      <c r="D81" s="63" t="s">
        <v>77</v>
      </c>
      <c r="E81" s="100" t="s">
        <v>653</v>
      </c>
      <c r="F81" s="63" t="s">
        <v>5</v>
      </c>
      <c r="G81" s="67"/>
      <c r="H81" s="67">
        <v>1050000</v>
      </c>
      <c r="I81" s="67">
        <v>1050000</v>
      </c>
    </row>
    <row r="82" spans="1:9" ht="15.75">
      <c r="A82" s="102" t="s">
        <v>342</v>
      </c>
      <c r="B82" s="63" t="s">
        <v>291</v>
      </c>
      <c r="C82" s="63" t="s">
        <v>84</v>
      </c>
      <c r="D82" s="63" t="s">
        <v>77</v>
      </c>
      <c r="E82" s="100" t="s">
        <v>162</v>
      </c>
      <c r="F82" s="63"/>
      <c r="G82" s="44">
        <f t="shared" ref="G82:I82" si="21">SUM(G83:G83)</f>
        <v>298779338.73000002</v>
      </c>
      <c r="H82" s="44">
        <f t="shared" si="21"/>
        <v>294287138.73000002</v>
      </c>
      <c r="I82" s="44">
        <f t="shared" si="21"/>
        <v>294431338.73000002</v>
      </c>
    </row>
    <row r="83" spans="1:9" ht="31.5">
      <c r="A83" s="101" t="s">
        <v>620</v>
      </c>
      <c r="B83" s="63" t="s">
        <v>291</v>
      </c>
      <c r="C83" s="63" t="s">
        <v>84</v>
      </c>
      <c r="D83" s="63" t="s">
        <v>77</v>
      </c>
      <c r="E83" s="100" t="s">
        <v>360</v>
      </c>
      <c r="F83" s="63"/>
      <c r="G83" s="67">
        <f>G84+G86</f>
        <v>298779338.73000002</v>
      </c>
      <c r="H83" s="67">
        <f t="shared" ref="H83:I83" si="22">H84+H86</f>
        <v>294287138.73000002</v>
      </c>
      <c r="I83" s="67">
        <f t="shared" si="22"/>
        <v>294431338.73000002</v>
      </c>
    </row>
    <row r="84" spans="1:9" ht="94.5">
      <c r="A84" s="61" t="s">
        <v>129</v>
      </c>
      <c r="B84" s="63" t="s">
        <v>291</v>
      </c>
      <c r="C84" s="63" t="s">
        <v>84</v>
      </c>
      <c r="D84" s="63" t="s">
        <v>77</v>
      </c>
      <c r="E84" s="100" t="s">
        <v>362</v>
      </c>
      <c r="F84" s="59"/>
      <c r="G84" s="44">
        <f>SUM(G85:G85)</f>
        <v>158181538.72999999</v>
      </c>
      <c r="H84" s="44">
        <f>SUM(H85:H85)</f>
        <v>158320138.72999999</v>
      </c>
      <c r="I84" s="44">
        <f>SUM(I85:I85)</f>
        <v>158464338.72999999</v>
      </c>
    </row>
    <row r="85" spans="1:9" ht="47.25">
      <c r="A85" s="61" t="s">
        <v>110</v>
      </c>
      <c r="B85" s="63" t="s">
        <v>291</v>
      </c>
      <c r="C85" s="63" t="s">
        <v>84</v>
      </c>
      <c r="D85" s="63" t="s">
        <v>77</v>
      </c>
      <c r="E85" s="100" t="s">
        <v>362</v>
      </c>
      <c r="F85" s="63" t="s">
        <v>5</v>
      </c>
      <c r="G85" s="67">
        <v>158181538.72999999</v>
      </c>
      <c r="H85" s="67">
        <v>158320138.72999999</v>
      </c>
      <c r="I85" s="67">
        <v>158464338.72999999</v>
      </c>
    </row>
    <row r="86" spans="1:9" ht="63">
      <c r="A86" s="117" t="s">
        <v>642</v>
      </c>
      <c r="B86" s="63" t="s">
        <v>291</v>
      </c>
      <c r="C86" s="63" t="s">
        <v>84</v>
      </c>
      <c r="D86" s="63" t="s">
        <v>77</v>
      </c>
      <c r="E86" s="100" t="s">
        <v>657</v>
      </c>
      <c r="F86" s="63"/>
      <c r="G86" s="44">
        <f>SUM(G87)</f>
        <v>140597800</v>
      </c>
      <c r="H86" s="44">
        <f>SUM(H87)</f>
        <v>135967000</v>
      </c>
      <c r="I86" s="44">
        <f>SUM(I87)</f>
        <v>135967000</v>
      </c>
    </row>
    <row r="87" spans="1:9" ht="47.25">
      <c r="A87" s="61" t="s">
        <v>110</v>
      </c>
      <c r="B87" s="63" t="s">
        <v>291</v>
      </c>
      <c r="C87" s="63" t="s">
        <v>84</v>
      </c>
      <c r="D87" s="63" t="s">
        <v>77</v>
      </c>
      <c r="E87" s="100" t="s">
        <v>657</v>
      </c>
      <c r="F87" s="63" t="s">
        <v>5</v>
      </c>
      <c r="G87" s="44">
        <v>140597800</v>
      </c>
      <c r="H87" s="44">
        <v>135967000</v>
      </c>
      <c r="I87" s="44">
        <v>135967000</v>
      </c>
    </row>
    <row r="88" spans="1:9" ht="15.75">
      <c r="A88" s="121" t="s">
        <v>62</v>
      </c>
      <c r="B88" s="59" t="s">
        <v>291</v>
      </c>
      <c r="C88" s="59" t="s">
        <v>84</v>
      </c>
      <c r="D88" s="59" t="s">
        <v>78</v>
      </c>
      <c r="E88" s="58"/>
      <c r="F88" s="59"/>
      <c r="G88" s="60">
        <f>SUM(G89)</f>
        <v>924690712.98000002</v>
      </c>
      <c r="H88" s="60">
        <f>SUM(H89)</f>
        <v>923966122.14999998</v>
      </c>
      <c r="I88" s="60">
        <f>SUM(I89)</f>
        <v>924528124.80999994</v>
      </c>
    </row>
    <row r="89" spans="1:9" ht="63">
      <c r="A89" s="71" t="s">
        <v>713</v>
      </c>
      <c r="B89" s="63" t="s">
        <v>291</v>
      </c>
      <c r="C89" s="63" t="s">
        <v>84</v>
      </c>
      <c r="D89" s="63" t="s">
        <v>78</v>
      </c>
      <c r="E89" s="64" t="s">
        <v>159</v>
      </c>
      <c r="F89" s="63"/>
      <c r="G89" s="44">
        <f>SUM(G104+G90)</f>
        <v>924690712.98000002</v>
      </c>
      <c r="H89" s="44">
        <f t="shared" ref="H89:I89" si="23">SUM(H104+H90)</f>
        <v>923966122.14999998</v>
      </c>
      <c r="I89" s="44">
        <f t="shared" si="23"/>
        <v>924528124.80999994</v>
      </c>
    </row>
    <row r="90" spans="1:9" ht="47.25">
      <c r="A90" s="102" t="s">
        <v>352</v>
      </c>
      <c r="B90" s="63" t="s">
        <v>291</v>
      </c>
      <c r="C90" s="63" t="s">
        <v>84</v>
      </c>
      <c r="D90" s="63" t="s">
        <v>78</v>
      </c>
      <c r="E90" s="100" t="s">
        <v>160</v>
      </c>
      <c r="F90" s="125"/>
      <c r="G90" s="104">
        <v>68582863.930000007</v>
      </c>
      <c r="H90" s="104">
        <v>70326648.290000007</v>
      </c>
      <c r="I90" s="104">
        <v>70665650.75</v>
      </c>
    </row>
    <row r="91" spans="1:9" ht="15.75">
      <c r="A91" s="102" t="s">
        <v>353</v>
      </c>
      <c r="B91" s="63" t="s">
        <v>291</v>
      </c>
      <c r="C91" s="63" t="s">
        <v>84</v>
      </c>
      <c r="D91" s="63" t="s">
        <v>78</v>
      </c>
      <c r="E91" s="100" t="s">
        <v>354</v>
      </c>
      <c r="F91" s="125"/>
      <c r="G91" s="104">
        <v>1019810</v>
      </c>
      <c r="H91" s="104">
        <v>1485150</v>
      </c>
      <c r="I91" s="104">
        <v>1684410</v>
      </c>
    </row>
    <row r="92" spans="1:9" ht="47.25">
      <c r="A92" s="109" t="s">
        <v>364</v>
      </c>
      <c r="B92" s="63" t="s">
        <v>291</v>
      </c>
      <c r="C92" s="63" t="s">
        <v>84</v>
      </c>
      <c r="D92" s="63" t="s">
        <v>78</v>
      </c>
      <c r="E92" s="100" t="s">
        <v>365</v>
      </c>
      <c r="F92" s="125"/>
      <c r="G92" s="104">
        <v>1019810</v>
      </c>
      <c r="H92" s="104">
        <v>1485150</v>
      </c>
      <c r="I92" s="104">
        <v>1684410</v>
      </c>
    </row>
    <row r="93" spans="1:9" ht="47.25">
      <c r="A93" s="102" t="s">
        <v>138</v>
      </c>
      <c r="B93" s="63" t="s">
        <v>291</v>
      </c>
      <c r="C93" s="63" t="s">
        <v>84</v>
      </c>
      <c r="D93" s="63" t="s">
        <v>78</v>
      </c>
      <c r="E93" s="100" t="s">
        <v>366</v>
      </c>
      <c r="F93" s="126"/>
      <c r="G93" s="104">
        <v>1019810</v>
      </c>
      <c r="H93" s="104">
        <v>1485150</v>
      </c>
      <c r="I93" s="104">
        <v>1684410</v>
      </c>
    </row>
    <row r="94" spans="1:9" ht="47.25">
      <c r="A94" s="103" t="s">
        <v>110</v>
      </c>
      <c r="B94" s="63" t="s">
        <v>291</v>
      </c>
      <c r="C94" s="63" t="s">
        <v>84</v>
      </c>
      <c r="D94" s="63" t="s">
        <v>78</v>
      </c>
      <c r="E94" s="100" t="s">
        <v>366</v>
      </c>
      <c r="F94" s="126" t="s">
        <v>5</v>
      </c>
      <c r="G94" s="104">
        <v>1019810</v>
      </c>
      <c r="H94" s="104">
        <v>1485150</v>
      </c>
      <c r="I94" s="104">
        <v>1684410</v>
      </c>
    </row>
    <row r="95" spans="1:9" ht="31.5">
      <c r="A95" s="101" t="s">
        <v>355</v>
      </c>
      <c r="B95" s="63" t="s">
        <v>291</v>
      </c>
      <c r="C95" s="63" t="s">
        <v>84</v>
      </c>
      <c r="D95" s="63" t="s">
        <v>78</v>
      </c>
      <c r="E95" s="107" t="s">
        <v>356</v>
      </c>
      <c r="F95" s="126"/>
      <c r="G95" s="104">
        <v>67563053.930000007</v>
      </c>
      <c r="H95" s="104">
        <v>68841498.290000007</v>
      </c>
      <c r="I95" s="104">
        <v>68981240.75</v>
      </c>
    </row>
    <row r="96" spans="1:9" ht="141.75">
      <c r="A96" s="109" t="s">
        <v>367</v>
      </c>
      <c r="B96" s="63" t="s">
        <v>291</v>
      </c>
      <c r="C96" s="63" t="s">
        <v>84</v>
      </c>
      <c r="D96" s="63" t="s">
        <v>78</v>
      </c>
      <c r="E96" s="100" t="s">
        <v>368</v>
      </c>
      <c r="F96" s="126"/>
      <c r="G96" s="104">
        <v>1724559.74</v>
      </c>
      <c r="H96" s="104">
        <v>2093997.62</v>
      </c>
      <c r="I96" s="104">
        <v>2092724.52</v>
      </c>
    </row>
    <row r="97" spans="1:9" ht="110.25">
      <c r="A97" s="102" t="s">
        <v>235</v>
      </c>
      <c r="B97" s="63" t="s">
        <v>291</v>
      </c>
      <c r="C97" s="63" t="s">
        <v>84</v>
      </c>
      <c r="D97" s="63" t="s">
        <v>78</v>
      </c>
      <c r="E97" s="100" t="s">
        <v>357</v>
      </c>
      <c r="F97" s="126"/>
      <c r="G97" s="104">
        <v>1724559.74</v>
      </c>
      <c r="H97" s="104">
        <v>2093997.62</v>
      </c>
      <c r="I97" s="104">
        <v>2092724.52</v>
      </c>
    </row>
    <row r="98" spans="1:9" ht="47.25">
      <c r="A98" s="103" t="s">
        <v>110</v>
      </c>
      <c r="B98" s="63" t="s">
        <v>291</v>
      </c>
      <c r="C98" s="63" t="s">
        <v>84</v>
      </c>
      <c r="D98" s="63" t="s">
        <v>78</v>
      </c>
      <c r="E98" s="100" t="s">
        <v>357</v>
      </c>
      <c r="F98" s="126" t="s">
        <v>5</v>
      </c>
      <c r="G98" s="127">
        <v>1724559.74</v>
      </c>
      <c r="H98" s="127">
        <v>2093997.62</v>
      </c>
      <c r="I98" s="127">
        <v>2092724.52</v>
      </c>
    </row>
    <row r="99" spans="1:9" ht="78.75">
      <c r="A99" s="106" t="s">
        <v>237</v>
      </c>
      <c r="B99" s="63" t="s">
        <v>291</v>
      </c>
      <c r="C99" s="63" t="s">
        <v>84</v>
      </c>
      <c r="D99" s="63" t="s">
        <v>78</v>
      </c>
      <c r="E99" s="107" t="s">
        <v>358</v>
      </c>
      <c r="F99" s="126"/>
      <c r="G99" s="104">
        <v>3300394.19</v>
      </c>
      <c r="H99" s="104">
        <v>4115900.67</v>
      </c>
      <c r="I99" s="104">
        <v>4166916.23</v>
      </c>
    </row>
    <row r="100" spans="1:9" ht="47.25">
      <c r="A100" s="103" t="s">
        <v>110</v>
      </c>
      <c r="B100" s="63" t="s">
        <v>291</v>
      </c>
      <c r="C100" s="63" t="s">
        <v>84</v>
      </c>
      <c r="D100" s="63" t="s">
        <v>78</v>
      </c>
      <c r="E100" s="107" t="s">
        <v>358</v>
      </c>
      <c r="F100" s="126" t="s">
        <v>5</v>
      </c>
      <c r="G100" s="127">
        <v>3300394.19</v>
      </c>
      <c r="H100" s="127">
        <v>4115900.67</v>
      </c>
      <c r="I100" s="127">
        <v>4166916.23</v>
      </c>
    </row>
    <row r="101" spans="1:9" ht="157.5">
      <c r="A101" s="103" t="s">
        <v>369</v>
      </c>
      <c r="B101" s="63" t="s">
        <v>291</v>
      </c>
      <c r="C101" s="63" t="s">
        <v>84</v>
      </c>
      <c r="D101" s="63" t="s">
        <v>78</v>
      </c>
      <c r="E101" s="107" t="s">
        <v>370</v>
      </c>
      <c r="F101" s="126"/>
      <c r="G101" s="104">
        <v>62538100</v>
      </c>
      <c r="H101" s="104">
        <v>62631600</v>
      </c>
      <c r="I101" s="104">
        <v>62721600</v>
      </c>
    </row>
    <row r="102" spans="1:9" ht="78.75">
      <c r="A102" s="115" t="s">
        <v>236</v>
      </c>
      <c r="B102" s="63" t="s">
        <v>291</v>
      </c>
      <c r="C102" s="63" t="s">
        <v>84</v>
      </c>
      <c r="D102" s="63" t="s">
        <v>78</v>
      </c>
      <c r="E102" s="107" t="s">
        <v>359</v>
      </c>
      <c r="F102" s="126"/>
      <c r="G102" s="104">
        <v>62538100</v>
      </c>
      <c r="H102" s="104">
        <v>62631600</v>
      </c>
      <c r="I102" s="104">
        <v>62721600</v>
      </c>
    </row>
    <row r="103" spans="1:9" ht="47.25">
      <c r="A103" s="103" t="s">
        <v>110</v>
      </c>
      <c r="B103" s="63" t="s">
        <v>291</v>
      </c>
      <c r="C103" s="63" t="s">
        <v>84</v>
      </c>
      <c r="D103" s="63" t="s">
        <v>78</v>
      </c>
      <c r="E103" s="107" t="s">
        <v>359</v>
      </c>
      <c r="F103" s="126" t="s">
        <v>5</v>
      </c>
      <c r="G103" s="127">
        <v>62538100</v>
      </c>
      <c r="H103" s="127">
        <v>62631600</v>
      </c>
      <c r="I103" s="127">
        <v>62721600</v>
      </c>
    </row>
    <row r="104" spans="1:9" ht="15.75">
      <c r="A104" s="109" t="s">
        <v>342</v>
      </c>
      <c r="B104" s="63" t="s">
        <v>291</v>
      </c>
      <c r="C104" s="63" t="s">
        <v>84</v>
      </c>
      <c r="D104" s="63" t="s">
        <v>78</v>
      </c>
      <c r="E104" s="100" t="s">
        <v>162</v>
      </c>
      <c r="F104" s="126"/>
      <c r="G104" s="127">
        <f>G105+G130</f>
        <v>856107849.05000007</v>
      </c>
      <c r="H104" s="127">
        <f t="shared" ref="H104:I104" si="24">H105+H130</f>
        <v>853639473.86000001</v>
      </c>
      <c r="I104" s="127">
        <f t="shared" si="24"/>
        <v>853862474.05999994</v>
      </c>
    </row>
    <row r="105" spans="1:9" ht="31.5">
      <c r="A105" s="101" t="s">
        <v>373</v>
      </c>
      <c r="B105" s="63" t="s">
        <v>291</v>
      </c>
      <c r="C105" s="63" t="s">
        <v>84</v>
      </c>
      <c r="D105" s="63" t="s">
        <v>78</v>
      </c>
      <c r="E105" s="100" t="s">
        <v>374</v>
      </c>
      <c r="F105" s="126"/>
      <c r="G105" s="127">
        <f>G106+G108+G110+G112+G114+G116+G118+G120+G122+G124+G126+G128</f>
        <v>852607849.05000007</v>
      </c>
      <c r="H105" s="127">
        <f t="shared" ref="H105:I105" si="25">H106+H108+H110+H112+H114+H116+H118+H120+H122+H124+H126+H128</f>
        <v>850139473.86000001</v>
      </c>
      <c r="I105" s="127">
        <f t="shared" si="25"/>
        <v>850362474.05999994</v>
      </c>
    </row>
    <row r="106" spans="1:9" ht="93" customHeight="1">
      <c r="A106" s="105" t="s">
        <v>7</v>
      </c>
      <c r="B106" s="63" t="s">
        <v>291</v>
      </c>
      <c r="C106" s="63" t="s">
        <v>84</v>
      </c>
      <c r="D106" s="63" t="s">
        <v>78</v>
      </c>
      <c r="E106" s="100" t="s">
        <v>378</v>
      </c>
      <c r="F106" s="100"/>
      <c r="G106" s="70">
        <f>SUM(G107)</f>
        <v>24381353.82</v>
      </c>
      <c r="H106" s="70">
        <f>SUM(H107)</f>
        <v>24458553.82</v>
      </c>
      <c r="I106" s="70">
        <f>SUM(I107)</f>
        <v>24538753.82</v>
      </c>
    </row>
    <row r="107" spans="1:9" ht="47.25">
      <c r="A107" s="103" t="s">
        <v>110</v>
      </c>
      <c r="B107" s="63" t="s">
        <v>291</v>
      </c>
      <c r="C107" s="63" t="s">
        <v>84</v>
      </c>
      <c r="D107" s="63" t="s">
        <v>78</v>
      </c>
      <c r="E107" s="100" t="s">
        <v>378</v>
      </c>
      <c r="F107" s="100" t="s">
        <v>5</v>
      </c>
      <c r="G107" s="127">
        <v>24381353.82</v>
      </c>
      <c r="H107" s="127">
        <v>24458553.82</v>
      </c>
      <c r="I107" s="127">
        <v>24538753.82</v>
      </c>
    </row>
    <row r="108" spans="1:9" ht="141.75">
      <c r="A108" s="105" t="s">
        <v>133</v>
      </c>
      <c r="B108" s="63" t="s">
        <v>291</v>
      </c>
      <c r="C108" s="63" t="s">
        <v>84</v>
      </c>
      <c r="D108" s="63" t="s">
        <v>78</v>
      </c>
      <c r="E108" s="100" t="s">
        <v>379</v>
      </c>
      <c r="F108" s="126"/>
      <c r="G108" s="70">
        <f>SUM(G109)</f>
        <v>509516551.55000001</v>
      </c>
      <c r="H108" s="70">
        <f>SUM(H109)</f>
        <v>510092751.55000001</v>
      </c>
      <c r="I108" s="70">
        <f>SUM(I109)</f>
        <v>510692151.55000001</v>
      </c>
    </row>
    <row r="109" spans="1:9" ht="47.25">
      <c r="A109" s="103" t="s">
        <v>110</v>
      </c>
      <c r="B109" s="63" t="s">
        <v>291</v>
      </c>
      <c r="C109" s="63" t="s">
        <v>84</v>
      </c>
      <c r="D109" s="63" t="s">
        <v>78</v>
      </c>
      <c r="E109" s="100" t="s">
        <v>379</v>
      </c>
      <c r="F109" s="126" t="s">
        <v>5</v>
      </c>
      <c r="G109" s="127">
        <v>509516551.55000001</v>
      </c>
      <c r="H109" s="127">
        <v>510092751.55000001</v>
      </c>
      <c r="I109" s="127">
        <v>510692151.55000001</v>
      </c>
    </row>
    <row r="110" spans="1:9" ht="236.25">
      <c r="A110" s="106" t="s">
        <v>194</v>
      </c>
      <c r="B110" s="63" t="s">
        <v>291</v>
      </c>
      <c r="C110" s="63" t="s">
        <v>84</v>
      </c>
      <c r="D110" s="63" t="s">
        <v>78</v>
      </c>
      <c r="E110" s="100" t="s">
        <v>380</v>
      </c>
      <c r="F110" s="126"/>
      <c r="G110" s="70">
        <f>SUM(G111)</f>
        <v>6763737.6299999999</v>
      </c>
      <c r="H110" s="70">
        <f>SUM(H111)</f>
        <v>7033437.6299999999</v>
      </c>
      <c r="I110" s="70">
        <f>SUM(I111)</f>
        <v>7313927.6299999999</v>
      </c>
    </row>
    <row r="111" spans="1:9" ht="47.25">
      <c r="A111" s="103" t="s">
        <v>110</v>
      </c>
      <c r="B111" s="63" t="s">
        <v>291</v>
      </c>
      <c r="C111" s="63" t="s">
        <v>84</v>
      </c>
      <c r="D111" s="63" t="s">
        <v>78</v>
      </c>
      <c r="E111" s="100" t="s">
        <v>380</v>
      </c>
      <c r="F111" s="126" t="s">
        <v>5</v>
      </c>
      <c r="G111" s="127">
        <v>6763737.6299999999</v>
      </c>
      <c r="H111" s="127">
        <v>7033437.6299999999</v>
      </c>
      <c r="I111" s="127">
        <v>7313927.6299999999</v>
      </c>
    </row>
    <row r="112" spans="1:9" ht="15.75">
      <c r="A112" s="109" t="s">
        <v>119</v>
      </c>
      <c r="B112" s="63" t="s">
        <v>291</v>
      </c>
      <c r="C112" s="63" t="s">
        <v>84</v>
      </c>
      <c r="D112" s="63" t="s">
        <v>78</v>
      </c>
      <c r="E112" s="100" t="s">
        <v>375</v>
      </c>
      <c r="F112" s="100"/>
      <c r="G112" s="70">
        <f>SUM(G113)</f>
        <v>1856093.97</v>
      </c>
      <c r="H112" s="128"/>
      <c r="I112" s="128"/>
    </row>
    <row r="113" spans="1:9" ht="15.75">
      <c r="A113" s="109" t="s">
        <v>67</v>
      </c>
      <c r="B113" s="63" t="s">
        <v>291</v>
      </c>
      <c r="C113" s="63" t="s">
        <v>84</v>
      </c>
      <c r="D113" s="63" t="s">
        <v>78</v>
      </c>
      <c r="E113" s="100" t="s">
        <v>375</v>
      </c>
      <c r="F113" s="100" t="s">
        <v>97</v>
      </c>
      <c r="G113" s="104">
        <v>1856093.97</v>
      </c>
      <c r="H113" s="128"/>
      <c r="I113" s="128"/>
    </row>
    <row r="114" spans="1:9" ht="31.5">
      <c r="A114" s="106" t="s">
        <v>124</v>
      </c>
      <c r="B114" s="63" t="s">
        <v>291</v>
      </c>
      <c r="C114" s="63" t="s">
        <v>84</v>
      </c>
      <c r="D114" s="63" t="s">
        <v>78</v>
      </c>
      <c r="E114" s="100" t="s">
        <v>376</v>
      </c>
      <c r="F114" s="126"/>
      <c r="G114" s="70">
        <f>SUM(G115)</f>
        <v>274500</v>
      </c>
      <c r="H114" s="70">
        <f>SUM(H115)</f>
        <v>274500</v>
      </c>
      <c r="I114" s="70">
        <f>SUM(I115)</f>
        <v>274500</v>
      </c>
    </row>
    <row r="115" spans="1:9" ht="47.25">
      <c r="A115" s="101" t="s">
        <v>603</v>
      </c>
      <c r="B115" s="63" t="s">
        <v>291</v>
      </c>
      <c r="C115" s="63" t="s">
        <v>84</v>
      </c>
      <c r="D115" s="63" t="s">
        <v>78</v>
      </c>
      <c r="E115" s="100" t="s">
        <v>376</v>
      </c>
      <c r="F115" s="126" t="s">
        <v>68</v>
      </c>
      <c r="G115" s="104">
        <v>274500</v>
      </c>
      <c r="H115" s="104">
        <v>274500</v>
      </c>
      <c r="I115" s="104">
        <v>274500</v>
      </c>
    </row>
    <row r="116" spans="1:9" ht="31.5">
      <c r="A116" s="106" t="s">
        <v>117</v>
      </c>
      <c r="B116" s="63" t="s">
        <v>291</v>
      </c>
      <c r="C116" s="63" t="s">
        <v>84</v>
      </c>
      <c r="D116" s="63" t="s">
        <v>78</v>
      </c>
      <c r="E116" s="100" t="s">
        <v>377</v>
      </c>
      <c r="F116" s="126"/>
      <c r="G116" s="70">
        <f>SUM(G117)</f>
        <v>214000</v>
      </c>
      <c r="H116" s="70">
        <f>SUM(H117)</f>
        <v>214000</v>
      </c>
      <c r="I116" s="70">
        <f>SUM(I117)</f>
        <v>214000</v>
      </c>
    </row>
    <row r="117" spans="1:9" ht="47.25">
      <c r="A117" s="101" t="s">
        <v>603</v>
      </c>
      <c r="B117" s="63" t="s">
        <v>291</v>
      </c>
      <c r="C117" s="63" t="s">
        <v>84</v>
      </c>
      <c r="D117" s="63" t="s">
        <v>78</v>
      </c>
      <c r="E117" s="100" t="s">
        <v>377</v>
      </c>
      <c r="F117" s="126" t="s">
        <v>68</v>
      </c>
      <c r="G117" s="104">
        <v>214000</v>
      </c>
      <c r="H117" s="104">
        <v>214000</v>
      </c>
      <c r="I117" s="104">
        <v>214000</v>
      </c>
    </row>
    <row r="118" spans="1:9" ht="78.75">
      <c r="A118" s="102" t="s">
        <v>134</v>
      </c>
      <c r="B118" s="63" t="s">
        <v>291</v>
      </c>
      <c r="C118" s="63" t="s">
        <v>84</v>
      </c>
      <c r="D118" s="63" t="s">
        <v>78</v>
      </c>
      <c r="E118" s="100" t="s">
        <v>381</v>
      </c>
      <c r="F118" s="126"/>
      <c r="G118" s="70">
        <f>SUM(G119)</f>
        <v>34335409.079999998</v>
      </c>
      <c r="H118" s="70">
        <f>SUM(H119)</f>
        <v>33091827.859999999</v>
      </c>
      <c r="I118" s="70">
        <f>SUM(I119)</f>
        <v>31352638.059999999</v>
      </c>
    </row>
    <row r="119" spans="1:9" ht="47.25">
      <c r="A119" s="103" t="s">
        <v>110</v>
      </c>
      <c r="B119" s="63" t="s">
        <v>291</v>
      </c>
      <c r="C119" s="63" t="s">
        <v>84</v>
      </c>
      <c r="D119" s="63" t="s">
        <v>78</v>
      </c>
      <c r="E119" s="100" t="s">
        <v>381</v>
      </c>
      <c r="F119" s="126" t="s">
        <v>5</v>
      </c>
      <c r="G119" s="104">
        <v>34335409.079999998</v>
      </c>
      <c r="H119" s="104">
        <v>33091827.859999999</v>
      </c>
      <c r="I119" s="104">
        <v>31352638.059999999</v>
      </c>
    </row>
    <row r="120" spans="1:9" ht="78.75">
      <c r="A120" s="102" t="s">
        <v>135</v>
      </c>
      <c r="B120" s="63" t="s">
        <v>291</v>
      </c>
      <c r="C120" s="63" t="s">
        <v>84</v>
      </c>
      <c r="D120" s="63" t="s">
        <v>78</v>
      </c>
      <c r="E120" s="100" t="s">
        <v>382</v>
      </c>
      <c r="F120" s="126"/>
      <c r="G120" s="70">
        <f>SUM(G121)</f>
        <v>17081603</v>
      </c>
      <c r="H120" s="70">
        <f>SUM(H121)</f>
        <v>17081603</v>
      </c>
      <c r="I120" s="70">
        <f>SUM(I121)</f>
        <v>17081603</v>
      </c>
    </row>
    <row r="121" spans="1:9" ht="47.25">
      <c r="A121" s="103" t="s">
        <v>110</v>
      </c>
      <c r="B121" s="63" t="s">
        <v>291</v>
      </c>
      <c r="C121" s="63" t="s">
        <v>84</v>
      </c>
      <c r="D121" s="63" t="s">
        <v>78</v>
      </c>
      <c r="E121" s="100" t="s">
        <v>382</v>
      </c>
      <c r="F121" s="126" t="s">
        <v>5</v>
      </c>
      <c r="G121" s="104">
        <v>17081603</v>
      </c>
      <c r="H121" s="104">
        <v>17081603</v>
      </c>
      <c r="I121" s="104">
        <v>17081603</v>
      </c>
    </row>
    <row r="122" spans="1:9" ht="78.75">
      <c r="A122" s="102" t="s">
        <v>136</v>
      </c>
      <c r="B122" s="63" t="s">
        <v>291</v>
      </c>
      <c r="C122" s="63" t="s">
        <v>84</v>
      </c>
      <c r="D122" s="63" t="s">
        <v>78</v>
      </c>
      <c r="E122" s="100" t="s">
        <v>383</v>
      </c>
      <c r="F122" s="126"/>
      <c r="G122" s="128"/>
      <c r="H122" s="128"/>
      <c r="I122" s="128">
        <v>1002100</v>
      </c>
    </row>
    <row r="123" spans="1:9" ht="47.25">
      <c r="A123" s="103" t="s">
        <v>110</v>
      </c>
      <c r="B123" s="63" t="s">
        <v>291</v>
      </c>
      <c r="C123" s="63" t="s">
        <v>84</v>
      </c>
      <c r="D123" s="63" t="s">
        <v>78</v>
      </c>
      <c r="E123" s="100" t="s">
        <v>383</v>
      </c>
      <c r="F123" s="126" t="s">
        <v>5</v>
      </c>
      <c r="G123" s="104"/>
      <c r="H123" s="104"/>
      <c r="I123" s="104">
        <v>1002100</v>
      </c>
    </row>
    <row r="124" spans="1:9" ht="63">
      <c r="A124" s="117" t="s">
        <v>643</v>
      </c>
      <c r="B124" s="63" t="s">
        <v>291</v>
      </c>
      <c r="C124" s="63" t="s">
        <v>84</v>
      </c>
      <c r="D124" s="63" t="s">
        <v>78</v>
      </c>
      <c r="E124" s="100" t="s">
        <v>658</v>
      </c>
      <c r="F124" s="126"/>
      <c r="G124" s="70">
        <f>SUM(G125)</f>
        <v>203387900</v>
      </c>
      <c r="H124" s="70">
        <f>SUM(H125)</f>
        <v>203044700</v>
      </c>
      <c r="I124" s="70">
        <f>SUM(I125)</f>
        <v>203044700</v>
      </c>
    </row>
    <row r="125" spans="1:9" ht="47.25">
      <c r="A125" s="103" t="s">
        <v>110</v>
      </c>
      <c r="B125" s="63" t="s">
        <v>291</v>
      </c>
      <c r="C125" s="63" t="s">
        <v>84</v>
      </c>
      <c r="D125" s="63" t="s">
        <v>78</v>
      </c>
      <c r="E125" s="100" t="s">
        <v>658</v>
      </c>
      <c r="F125" s="126" t="s">
        <v>5</v>
      </c>
      <c r="G125" s="104">
        <v>203387900</v>
      </c>
      <c r="H125" s="104">
        <v>203044700</v>
      </c>
      <c r="I125" s="104">
        <v>203044700</v>
      </c>
    </row>
    <row r="126" spans="1:9" ht="63">
      <c r="A126" s="122" t="s">
        <v>650</v>
      </c>
      <c r="B126" s="63" t="s">
        <v>291</v>
      </c>
      <c r="C126" s="63" t="s">
        <v>84</v>
      </c>
      <c r="D126" s="63" t="s">
        <v>78</v>
      </c>
      <c r="E126" s="100" t="s">
        <v>659</v>
      </c>
      <c r="F126" s="100"/>
      <c r="G126" s="70">
        <f t="shared" ref="G126:I126" si="26">SUM(G127)</f>
        <v>10235700</v>
      </c>
      <c r="H126" s="70">
        <f t="shared" si="26"/>
        <v>10287100</v>
      </c>
      <c r="I126" s="70">
        <f t="shared" si="26"/>
        <v>10287100</v>
      </c>
    </row>
    <row r="127" spans="1:9" ht="47.25">
      <c r="A127" s="103" t="s">
        <v>110</v>
      </c>
      <c r="B127" s="63" t="s">
        <v>291</v>
      </c>
      <c r="C127" s="64" t="s">
        <v>84</v>
      </c>
      <c r="D127" s="64" t="s">
        <v>78</v>
      </c>
      <c r="E127" s="100" t="s">
        <v>659</v>
      </c>
      <c r="F127" s="100" t="s">
        <v>5</v>
      </c>
      <c r="G127" s="104">
        <v>10235700</v>
      </c>
      <c r="H127" s="104">
        <v>10287100</v>
      </c>
      <c r="I127" s="104">
        <v>10287100</v>
      </c>
    </row>
    <row r="128" spans="1:9" ht="63">
      <c r="A128" s="109" t="s">
        <v>660</v>
      </c>
      <c r="B128" s="63" t="s">
        <v>291</v>
      </c>
      <c r="C128" s="64" t="s">
        <v>84</v>
      </c>
      <c r="D128" s="64" t="s">
        <v>78</v>
      </c>
      <c r="E128" s="100" t="s">
        <v>661</v>
      </c>
      <c r="F128" s="100"/>
      <c r="G128" s="70">
        <f t="shared" ref="G128:I128" si="27">SUM(G129)</f>
        <v>44561000</v>
      </c>
      <c r="H128" s="70">
        <f t="shared" si="27"/>
        <v>44561000</v>
      </c>
      <c r="I128" s="70">
        <f t="shared" si="27"/>
        <v>44561000</v>
      </c>
    </row>
    <row r="129" spans="1:9" ht="47.25">
      <c r="A129" s="103" t="s">
        <v>110</v>
      </c>
      <c r="B129" s="63" t="s">
        <v>291</v>
      </c>
      <c r="C129" s="64" t="s">
        <v>84</v>
      </c>
      <c r="D129" s="64" t="s">
        <v>78</v>
      </c>
      <c r="E129" s="100" t="s">
        <v>661</v>
      </c>
      <c r="F129" s="100" t="s">
        <v>5</v>
      </c>
      <c r="G129" s="104">
        <v>44561000</v>
      </c>
      <c r="H129" s="104">
        <v>44561000</v>
      </c>
      <c r="I129" s="104">
        <v>44561000</v>
      </c>
    </row>
    <row r="130" spans="1:9" ht="47.25">
      <c r="A130" s="101" t="s">
        <v>676</v>
      </c>
      <c r="B130" s="63" t="s">
        <v>291</v>
      </c>
      <c r="C130" s="64" t="s">
        <v>84</v>
      </c>
      <c r="D130" s="64" t="s">
        <v>78</v>
      </c>
      <c r="E130" s="100" t="s">
        <v>396</v>
      </c>
      <c r="F130" s="126"/>
      <c r="G130" s="104">
        <v>3500000</v>
      </c>
      <c r="H130" s="104">
        <v>3500000</v>
      </c>
      <c r="I130" s="104">
        <v>3500000</v>
      </c>
    </row>
    <row r="131" spans="1:9" ht="47.25">
      <c r="A131" s="117" t="s">
        <v>677</v>
      </c>
      <c r="B131" s="63" t="s">
        <v>291</v>
      </c>
      <c r="C131" s="64" t="s">
        <v>84</v>
      </c>
      <c r="D131" s="64" t="s">
        <v>78</v>
      </c>
      <c r="E131" s="100" t="s">
        <v>397</v>
      </c>
      <c r="F131" s="126"/>
      <c r="G131" s="104">
        <v>3500000</v>
      </c>
      <c r="H131" s="104">
        <v>3500000</v>
      </c>
      <c r="I131" s="104">
        <v>3500000</v>
      </c>
    </row>
    <row r="132" spans="1:9" ht="47.25">
      <c r="A132" s="103" t="s">
        <v>110</v>
      </c>
      <c r="B132" s="63" t="s">
        <v>291</v>
      </c>
      <c r="C132" s="64" t="s">
        <v>84</v>
      </c>
      <c r="D132" s="64" t="s">
        <v>78</v>
      </c>
      <c r="E132" s="100" t="s">
        <v>397</v>
      </c>
      <c r="F132" s="126" t="s">
        <v>5</v>
      </c>
      <c r="G132" s="104">
        <v>3500000</v>
      </c>
      <c r="H132" s="104">
        <v>3500000</v>
      </c>
      <c r="I132" s="104">
        <v>3500000</v>
      </c>
    </row>
    <row r="133" spans="1:9" ht="15.75">
      <c r="A133" s="121" t="s">
        <v>42</v>
      </c>
      <c r="B133" s="59" t="s">
        <v>291</v>
      </c>
      <c r="C133" s="59" t="s">
        <v>84</v>
      </c>
      <c r="D133" s="59" t="s">
        <v>79</v>
      </c>
      <c r="E133" s="58"/>
      <c r="F133" s="59"/>
      <c r="G133" s="60">
        <f>SUM(G134)</f>
        <v>37478000</v>
      </c>
      <c r="H133" s="60">
        <f t="shared" ref="H133:I137" si="28">SUM(H134)</f>
        <v>37510800</v>
      </c>
      <c r="I133" s="60">
        <f t="shared" si="28"/>
        <v>37510800</v>
      </c>
    </row>
    <row r="134" spans="1:9" ht="63">
      <c r="A134" s="71" t="s">
        <v>713</v>
      </c>
      <c r="B134" s="63" t="s">
        <v>291</v>
      </c>
      <c r="C134" s="63" t="s">
        <v>84</v>
      </c>
      <c r="D134" s="63" t="s">
        <v>79</v>
      </c>
      <c r="E134" s="64" t="s">
        <v>159</v>
      </c>
      <c r="F134" s="63"/>
      <c r="G134" s="44">
        <f>SUM(G136)</f>
        <v>37478000</v>
      </c>
      <c r="H134" s="44">
        <f>SUM(H136)</f>
        <v>37510800</v>
      </c>
      <c r="I134" s="44">
        <f>SUM(I136)</f>
        <v>37510800</v>
      </c>
    </row>
    <row r="135" spans="1:9" ht="15.75">
      <c r="A135" s="71" t="s">
        <v>342</v>
      </c>
      <c r="B135" s="63" t="s">
        <v>291</v>
      </c>
      <c r="C135" s="63" t="s">
        <v>84</v>
      </c>
      <c r="D135" s="63" t="s">
        <v>79</v>
      </c>
      <c r="E135" s="64" t="s">
        <v>162</v>
      </c>
      <c r="F135" s="63"/>
      <c r="G135" s="44">
        <f t="shared" ref="G135:I135" si="29">SUM(G136)</f>
        <v>37478000</v>
      </c>
      <c r="H135" s="44">
        <f t="shared" si="29"/>
        <v>37510800</v>
      </c>
      <c r="I135" s="44">
        <f t="shared" si="29"/>
        <v>37510800</v>
      </c>
    </row>
    <row r="136" spans="1:9" ht="31.5">
      <c r="A136" s="101" t="s">
        <v>621</v>
      </c>
      <c r="B136" s="63" t="s">
        <v>291</v>
      </c>
      <c r="C136" s="63" t="s">
        <v>84</v>
      </c>
      <c r="D136" s="63" t="s">
        <v>79</v>
      </c>
      <c r="E136" s="100" t="s">
        <v>384</v>
      </c>
      <c r="F136" s="63"/>
      <c r="G136" s="44">
        <f>SUM(G137)</f>
        <v>37478000</v>
      </c>
      <c r="H136" s="44">
        <f t="shared" si="28"/>
        <v>37510800</v>
      </c>
      <c r="I136" s="44">
        <f t="shared" si="28"/>
        <v>37510800</v>
      </c>
    </row>
    <row r="137" spans="1:9" ht="63">
      <c r="A137" s="117" t="s">
        <v>644</v>
      </c>
      <c r="B137" s="63" t="s">
        <v>291</v>
      </c>
      <c r="C137" s="63" t="s">
        <v>84</v>
      </c>
      <c r="D137" s="63" t="s">
        <v>79</v>
      </c>
      <c r="E137" s="100" t="s">
        <v>662</v>
      </c>
      <c r="F137" s="63"/>
      <c r="G137" s="44">
        <f>SUM(G138)</f>
        <v>37478000</v>
      </c>
      <c r="H137" s="44">
        <f t="shared" si="28"/>
        <v>37510800</v>
      </c>
      <c r="I137" s="44">
        <f t="shared" si="28"/>
        <v>37510800</v>
      </c>
    </row>
    <row r="138" spans="1:9" ht="47.25">
      <c r="A138" s="103" t="s">
        <v>110</v>
      </c>
      <c r="B138" s="63" t="s">
        <v>291</v>
      </c>
      <c r="C138" s="63" t="s">
        <v>84</v>
      </c>
      <c r="D138" s="63" t="s">
        <v>79</v>
      </c>
      <c r="E138" s="100" t="s">
        <v>662</v>
      </c>
      <c r="F138" s="63" t="s">
        <v>5</v>
      </c>
      <c r="G138" s="104">
        <v>37478000</v>
      </c>
      <c r="H138" s="104">
        <v>37510800</v>
      </c>
      <c r="I138" s="104">
        <v>37510800</v>
      </c>
    </row>
    <row r="139" spans="1:9" ht="15.75">
      <c r="A139" s="121" t="s">
        <v>94</v>
      </c>
      <c r="B139" s="59" t="s">
        <v>291</v>
      </c>
      <c r="C139" s="59" t="s">
        <v>84</v>
      </c>
      <c r="D139" s="59" t="s">
        <v>53</v>
      </c>
      <c r="E139" s="58"/>
      <c r="F139" s="59"/>
      <c r="G139" s="60">
        <f t="shared" ref="G139:I139" si="30">SUM(G140)</f>
        <v>196476805.62</v>
      </c>
      <c r="H139" s="60">
        <f t="shared" si="30"/>
        <v>75927171.99000001</v>
      </c>
      <c r="I139" s="60">
        <f t="shared" si="30"/>
        <v>57077171.990000002</v>
      </c>
    </row>
    <row r="140" spans="1:9" ht="63">
      <c r="A140" s="71" t="s">
        <v>713</v>
      </c>
      <c r="B140" s="63" t="s">
        <v>291</v>
      </c>
      <c r="C140" s="63" t="s">
        <v>84</v>
      </c>
      <c r="D140" s="63" t="s">
        <v>53</v>
      </c>
      <c r="E140" s="64" t="s">
        <v>159</v>
      </c>
      <c r="F140" s="59"/>
      <c r="G140" s="44">
        <f>G141+G149</f>
        <v>196476805.62</v>
      </c>
      <c r="H140" s="44">
        <f>H141+H149</f>
        <v>75927171.99000001</v>
      </c>
      <c r="I140" s="44">
        <f>I141+I149</f>
        <v>57077171.990000002</v>
      </c>
    </row>
    <row r="141" spans="1:9" ht="47.25">
      <c r="A141" s="102" t="s">
        <v>330</v>
      </c>
      <c r="B141" s="63" t="s">
        <v>291</v>
      </c>
      <c r="C141" s="63" t="s">
        <v>84</v>
      </c>
      <c r="D141" s="63" t="s">
        <v>53</v>
      </c>
      <c r="E141" s="100" t="s">
        <v>161</v>
      </c>
      <c r="F141" s="59"/>
      <c r="G141" s="44">
        <f t="shared" ref="G141:I141" si="31">SUM(G142)</f>
        <v>144505333.63</v>
      </c>
      <c r="H141" s="44">
        <f t="shared" si="31"/>
        <v>24010200</v>
      </c>
      <c r="I141" s="44">
        <f t="shared" si="31"/>
        <v>5160200</v>
      </c>
    </row>
    <row r="142" spans="1:9" ht="47.25">
      <c r="A142" s="109" t="s">
        <v>371</v>
      </c>
      <c r="B142" s="63" t="s">
        <v>291</v>
      </c>
      <c r="C142" s="63" t="s">
        <v>84</v>
      </c>
      <c r="D142" s="63" t="s">
        <v>53</v>
      </c>
      <c r="E142" s="100" t="s">
        <v>654</v>
      </c>
      <c r="F142" s="59"/>
      <c r="G142" s="44">
        <f>G143+G145+G147</f>
        <v>144505333.63</v>
      </c>
      <c r="H142" s="44">
        <f>H143+H145+H147</f>
        <v>24010200</v>
      </c>
      <c r="I142" s="44">
        <f t="shared" ref="I142" si="32">I143+I145</f>
        <v>5160200</v>
      </c>
    </row>
    <row r="143" spans="1:9" ht="141.75">
      <c r="A143" s="115" t="s">
        <v>286</v>
      </c>
      <c r="B143" s="63" t="s">
        <v>291</v>
      </c>
      <c r="C143" s="63" t="s">
        <v>84</v>
      </c>
      <c r="D143" s="63" t="s">
        <v>53</v>
      </c>
      <c r="E143" s="100" t="s">
        <v>655</v>
      </c>
      <c r="F143" s="59"/>
      <c r="G143" s="44">
        <f>SUM(G144)</f>
        <v>69427893.629999995</v>
      </c>
      <c r="H143" s="60"/>
      <c r="I143" s="60"/>
    </row>
    <row r="144" spans="1:9" ht="47.25">
      <c r="A144" s="103" t="s">
        <v>110</v>
      </c>
      <c r="B144" s="63" t="s">
        <v>291</v>
      </c>
      <c r="C144" s="63" t="s">
        <v>84</v>
      </c>
      <c r="D144" s="63" t="s">
        <v>53</v>
      </c>
      <c r="E144" s="100" t="s">
        <v>655</v>
      </c>
      <c r="F144" s="63" t="s">
        <v>5</v>
      </c>
      <c r="G144" s="104">
        <v>69427893.629999995</v>
      </c>
      <c r="H144" s="60"/>
      <c r="I144" s="60"/>
    </row>
    <row r="145" spans="1:9" ht="31.5">
      <c r="A145" s="109" t="s">
        <v>137</v>
      </c>
      <c r="B145" s="63" t="s">
        <v>291</v>
      </c>
      <c r="C145" s="63" t="s">
        <v>84</v>
      </c>
      <c r="D145" s="63" t="s">
        <v>53</v>
      </c>
      <c r="E145" s="100" t="s">
        <v>656</v>
      </c>
      <c r="F145" s="59"/>
      <c r="G145" s="44">
        <f t="shared" ref="G145:I147" si="33">SUM(G146)</f>
        <v>5160200</v>
      </c>
      <c r="H145" s="44">
        <f t="shared" si="33"/>
        <v>5160200</v>
      </c>
      <c r="I145" s="44">
        <f t="shared" si="33"/>
        <v>5160200</v>
      </c>
    </row>
    <row r="146" spans="1:9" ht="47.25">
      <c r="A146" s="103" t="s">
        <v>110</v>
      </c>
      <c r="B146" s="63" t="s">
        <v>291</v>
      </c>
      <c r="C146" s="63" t="s">
        <v>84</v>
      </c>
      <c r="D146" s="63" t="s">
        <v>53</v>
      </c>
      <c r="E146" s="100" t="s">
        <v>656</v>
      </c>
      <c r="F146" s="63" t="s">
        <v>5</v>
      </c>
      <c r="G146" s="127">
        <v>5160200</v>
      </c>
      <c r="H146" s="127">
        <v>5160200</v>
      </c>
      <c r="I146" s="127">
        <v>5160200</v>
      </c>
    </row>
    <row r="147" spans="1:9" ht="157.5">
      <c r="A147" s="136" t="s">
        <v>737</v>
      </c>
      <c r="B147" s="63" t="s">
        <v>291</v>
      </c>
      <c r="C147" s="63" t="s">
        <v>84</v>
      </c>
      <c r="D147" s="63" t="s">
        <v>53</v>
      </c>
      <c r="E147" s="100" t="s">
        <v>738</v>
      </c>
      <c r="F147" s="59"/>
      <c r="G147" s="44">
        <f t="shared" si="33"/>
        <v>69917240</v>
      </c>
      <c r="H147" s="44">
        <f t="shared" si="33"/>
        <v>18850000</v>
      </c>
      <c r="I147" s="127"/>
    </row>
    <row r="148" spans="1:9" ht="47.25">
      <c r="A148" s="103" t="s">
        <v>110</v>
      </c>
      <c r="B148" s="63" t="s">
        <v>291</v>
      </c>
      <c r="C148" s="63" t="s">
        <v>84</v>
      </c>
      <c r="D148" s="63" t="s">
        <v>53</v>
      </c>
      <c r="E148" s="100" t="s">
        <v>738</v>
      </c>
      <c r="F148" s="63" t="s">
        <v>5</v>
      </c>
      <c r="G148" s="137">
        <v>69917240</v>
      </c>
      <c r="H148" s="137">
        <v>18850000</v>
      </c>
      <c r="I148" s="127"/>
    </row>
    <row r="149" spans="1:9" ht="15.75">
      <c r="A149" s="71" t="s">
        <v>342</v>
      </c>
      <c r="B149" s="63" t="s">
        <v>291</v>
      </c>
      <c r="C149" s="63" t="s">
        <v>84</v>
      </c>
      <c r="D149" s="63" t="s">
        <v>53</v>
      </c>
      <c r="E149" s="64" t="s">
        <v>162</v>
      </c>
      <c r="F149" s="63"/>
      <c r="G149" s="44">
        <f>G150+G163</f>
        <v>51971471.990000002</v>
      </c>
      <c r="H149" s="44">
        <f t="shared" ref="H149:I149" si="34">H150+H163</f>
        <v>51916971.990000002</v>
      </c>
      <c r="I149" s="44">
        <f t="shared" si="34"/>
        <v>51916971.990000002</v>
      </c>
    </row>
    <row r="150" spans="1:9" ht="47.25">
      <c r="A150" s="101" t="s">
        <v>622</v>
      </c>
      <c r="B150" s="63" t="s">
        <v>291</v>
      </c>
      <c r="C150" s="63" t="s">
        <v>84</v>
      </c>
      <c r="D150" s="63" t="s">
        <v>53</v>
      </c>
      <c r="E150" s="100" t="s">
        <v>385</v>
      </c>
      <c r="F150" s="126"/>
      <c r="G150" s="104">
        <f>G151+G155+G157+G159+G161+G153</f>
        <v>8138640</v>
      </c>
      <c r="H150" s="104">
        <f t="shared" ref="H150:I150" si="35">H151+H155+H157+H159+H161+H153</f>
        <v>8084040</v>
      </c>
      <c r="I150" s="104">
        <f t="shared" si="35"/>
        <v>8084040</v>
      </c>
    </row>
    <row r="151" spans="1:9" ht="31.5">
      <c r="A151" s="102" t="s">
        <v>1</v>
      </c>
      <c r="B151" s="63" t="s">
        <v>291</v>
      </c>
      <c r="C151" s="63" t="s">
        <v>84</v>
      </c>
      <c r="D151" s="63" t="s">
        <v>53</v>
      </c>
      <c r="E151" s="100" t="s">
        <v>388</v>
      </c>
      <c r="F151" s="126"/>
      <c r="G151" s="104">
        <v>2478700</v>
      </c>
      <c r="H151" s="104">
        <v>2478700</v>
      </c>
      <c r="I151" s="104">
        <v>2478700</v>
      </c>
    </row>
    <row r="152" spans="1:9" ht="47.25">
      <c r="A152" s="103" t="s">
        <v>110</v>
      </c>
      <c r="B152" s="63" t="s">
        <v>291</v>
      </c>
      <c r="C152" s="63" t="s">
        <v>84</v>
      </c>
      <c r="D152" s="63" t="s">
        <v>53</v>
      </c>
      <c r="E152" s="100" t="s">
        <v>388</v>
      </c>
      <c r="F152" s="126" t="s">
        <v>5</v>
      </c>
      <c r="G152" s="104">
        <v>2478700</v>
      </c>
      <c r="H152" s="104">
        <v>2478700</v>
      </c>
      <c r="I152" s="104">
        <v>2478700</v>
      </c>
    </row>
    <row r="153" spans="1:9" ht="31.5">
      <c r="A153" s="103" t="s">
        <v>739</v>
      </c>
      <c r="B153" s="63" t="s">
        <v>291</v>
      </c>
      <c r="C153" s="63" t="s">
        <v>84</v>
      </c>
      <c r="D153" s="63" t="s">
        <v>53</v>
      </c>
      <c r="E153" s="100" t="s">
        <v>740</v>
      </c>
      <c r="F153" s="126"/>
      <c r="G153" s="104">
        <v>400000</v>
      </c>
      <c r="H153" s="104">
        <v>400000</v>
      </c>
      <c r="I153" s="104">
        <v>400000</v>
      </c>
    </row>
    <row r="154" spans="1:9" ht="47.25">
      <c r="A154" s="103" t="s">
        <v>110</v>
      </c>
      <c r="B154" s="63" t="s">
        <v>291</v>
      </c>
      <c r="C154" s="63" t="s">
        <v>84</v>
      </c>
      <c r="D154" s="63" t="s">
        <v>53</v>
      </c>
      <c r="E154" s="100" t="s">
        <v>740</v>
      </c>
      <c r="F154" s="126" t="s">
        <v>5</v>
      </c>
      <c r="G154" s="104">
        <v>400000</v>
      </c>
      <c r="H154" s="104">
        <v>400000</v>
      </c>
      <c r="I154" s="104">
        <v>400000</v>
      </c>
    </row>
    <row r="155" spans="1:9" ht="31.5">
      <c r="A155" s="102" t="s">
        <v>190</v>
      </c>
      <c r="B155" s="63" t="s">
        <v>291</v>
      </c>
      <c r="C155" s="63" t="s">
        <v>84</v>
      </c>
      <c r="D155" s="63" t="s">
        <v>53</v>
      </c>
      <c r="E155" s="100" t="s">
        <v>389</v>
      </c>
      <c r="F155" s="126"/>
      <c r="G155" s="104">
        <v>716300</v>
      </c>
      <c r="H155" s="104">
        <v>716300</v>
      </c>
      <c r="I155" s="104">
        <v>716300</v>
      </c>
    </row>
    <row r="156" spans="1:9" ht="47.25">
      <c r="A156" s="103" t="s">
        <v>110</v>
      </c>
      <c r="B156" s="63" t="s">
        <v>291</v>
      </c>
      <c r="C156" s="63" t="s">
        <v>84</v>
      </c>
      <c r="D156" s="63" t="s">
        <v>53</v>
      </c>
      <c r="E156" s="100" t="s">
        <v>389</v>
      </c>
      <c r="F156" s="126" t="s">
        <v>5</v>
      </c>
      <c r="G156" s="104">
        <v>716300</v>
      </c>
      <c r="H156" s="104">
        <v>716300</v>
      </c>
      <c r="I156" s="104">
        <v>716300</v>
      </c>
    </row>
    <row r="157" spans="1:9" ht="15.75">
      <c r="A157" s="101" t="s">
        <v>128</v>
      </c>
      <c r="B157" s="63" t="s">
        <v>291</v>
      </c>
      <c r="C157" s="63" t="s">
        <v>84</v>
      </c>
      <c r="D157" s="63" t="s">
        <v>53</v>
      </c>
      <c r="E157" s="100" t="s">
        <v>386</v>
      </c>
      <c r="F157" s="126"/>
      <c r="G157" s="104">
        <v>771000</v>
      </c>
      <c r="H157" s="104">
        <v>771000</v>
      </c>
      <c r="I157" s="104">
        <v>771000</v>
      </c>
    </row>
    <row r="158" spans="1:9" ht="47.25">
      <c r="A158" s="103" t="s">
        <v>110</v>
      </c>
      <c r="B158" s="63" t="s">
        <v>291</v>
      </c>
      <c r="C158" s="63" t="s">
        <v>84</v>
      </c>
      <c r="D158" s="63" t="s">
        <v>53</v>
      </c>
      <c r="E158" s="100" t="s">
        <v>386</v>
      </c>
      <c r="F158" s="126" t="s">
        <v>5</v>
      </c>
      <c r="G158" s="104">
        <v>771000</v>
      </c>
      <c r="H158" s="104">
        <v>771000</v>
      </c>
      <c r="I158" s="104">
        <v>771000</v>
      </c>
    </row>
    <row r="159" spans="1:9" ht="31.5">
      <c r="A159" s="106" t="s">
        <v>152</v>
      </c>
      <c r="B159" s="63" t="s">
        <v>291</v>
      </c>
      <c r="C159" s="63" t="s">
        <v>84</v>
      </c>
      <c r="D159" s="63" t="s">
        <v>53</v>
      </c>
      <c r="E159" s="100" t="s">
        <v>387</v>
      </c>
      <c r="F159" s="126"/>
      <c r="G159" s="104">
        <v>143640</v>
      </c>
      <c r="H159" s="104">
        <v>143640</v>
      </c>
      <c r="I159" s="104">
        <v>143640</v>
      </c>
    </row>
    <row r="160" spans="1:9" ht="47.25">
      <c r="A160" s="103" t="s">
        <v>110</v>
      </c>
      <c r="B160" s="63" t="s">
        <v>291</v>
      </c>
      <c r="C160" s="63" t="s">
        <v>84</v>
      </c>
      <c r="D160" s="63" t="s">
        <v>53</v>
      </c>
      <c r="E160" s="100" t="s">
        <v>387</v>
      </c>
      <c r="F160" s="126" t="s">
        <v>5</v>
      </c>
      <c r="G160" s="104">
        <v>143640</v>
      </c>
      <c r="H160" s="104">
        <v>143640</v>
      </c>
      <c r="I160" s="104">
        <v>143640</v>
      </c>
    </row>
    <row r="161" spans="1:9" ht="63">
      <c r="A161" s="106" t="s">
        <v>651</v>
      </c>
      <c r="B161" s="63" t="s">
        <v>291</v>
      </c>
      <c r="C161" s="63" t="s">
        <v>84</v>
      </c>
      <c r="D161" s="63" t="s">
        <v>53</v>
      </c>
      <c r="E161" s="100" t="s">
        <v>663</v>
      </c>
      <c r="F161" s="126"/>
      <c r="G161" s="104">
        <v>3629000</v>
      </c>
      <c r="H161" s="104">
        <v>3574400</v>
      </c>
      <c r="I161" s="104">
        <v>3574400</v>
      </c>
    </row>
    <row r="162" spans="1:9" ht="47.25">
      <c r="A162" s="103" t="s">
        <v>110</v>
      </c>
      <c r="B162" s="63" t="s">
        <v>291</v>
      </c>
      <c r="C162" s="63" t="s">
        <v>84</v>
      </c>
      <c r="D162" s="63" t="s">
        <v>53</v>
      </c>
      <c r="E162" s="100" t="s">
        <v>663</v>
      </c>
      <c r="F162" s="126" t="s">
        <v>5</v>
      </c>
      <c r="G162" s="104">
        <v>3629000</v>
      </c>
      <c r="H162" s="104">
        <v>3574400</v>
      </c>
      <c r="I162" s="104">
        <v>3574400</v>
      </c>
    </row>
    <row r="163" spans="1:9" ht="47.25">
      <c r="A163" s="101" t="s">
        <v>390</v>
      </c>
      <c r="B163" s="63" t="s">
        <v>291</v>
      </c>
      <c r="C163" s="63" t="s">
        <v>84</v>
      </c>
      <c r="D163" s="63" t="s">
        <v>53</v>
      </c>
      <c r="E163" s="107" t="s">
        <v>391</v>
      </c>
      <c r="F163" s="126"/>
      <c r="G163" s="104">
        <f>G166+G164+G168</f>
        <v>43832831.990000002</v>
      </c>
      <c r="H163" s="104">
        <f t="shared" ref="H163:I163" si="36">H166+H164+H168</f>
        <v>43832931.990000002</v>
      </c>
      <c r="I163" s="104">
        <f t="shared" si="36"/>
        <v>43832931.990000002</v>
      </c>
    </row>
    <row r="164" spans="1:9" ht="126">
      <c r="A164" s="106" t="s">
        <v>243</v>
      </c>
      <c r="B164" s="63" t="s">
        <v>291</v>
      </c>
      <c r="C164" s="63" t="s">
        <v>84</v>
      </c>
      <c r="D164" s="63" t="s">
        <v>53</v>
      </c>
      <c r="E164" s="100" t="s">
        <v>395</v>
      </c>
      <c r="F164" s="126"/>
      <c r="G164" s="104">
        <v>13531.99</v>
      </c>
      <c r="H164" s="104">
        <v>13631.99</v>
      </c>
      <c r="I164" s="104">
        <v>13631.99</v>
      </c>
    </row>
    <row r="165" spans="1:9" ht="47.25">
      <c r="A165" s="103" t="s">
        <v>110</v>
      </c>
      <c r="B165" s="63" t="s">
        <v>291</v>
      </c>
      <c r="C165" s="63" t="s">
        <v>84</v>
      </c>
      <c r="D165" s="63" t="s">
        <v>53</v>
      </c>
      <c r="E165" s="100" t="s">
        <v>395</v>
      </c>
      <c r="F165" s="63" t="s">
        <v>5</v>
      </c>
      <c r="G165" s="127">
        <v>13531.99</v>
      </c>
      <c r="H165" s="127">
        <v>13631.99</v>
      </c>
      <c r="I165" s="127">
        <v>13631.99</v>
      </c>
    </row>
    <row r="166" spans="1:9" ht="31.5">
      <c r="A166" s="78" t="s">
        <v>680</v>
      </c>
      <c r="B166" s="63" t="s">
        <v>291</v>
      </c>
      <c r="C166" s="63" t="s">
        <v>84</v>
      </c>
      <c r="D166" s="63" t="s">
        <v>53</v>
      </c>
      <c r="E166" s="100" t="s">
        <v>392</v>
      </c>
      <c r="F166" s="126"/>
      <c r="G166" s="44">
        <f t="shared" ref="G166:I166" si="37">SUM(G167)</f>
        <v>4908400</v>
      </c>
      <c r="H166" s="44">
        <f t="shared" si="37"/>
        <v>4908400</v>
      </c>
      <c r="I166" s="44">
        <f t="shared" si="37"/>
        <v>4908400</v>
      </c>
    </row>
    <row r="167" spans="1:9" ht="94.5">
      <c r="A167" s="103" t="s">
        <v>23</v>
      </c>
      <c r="B167" s="63" t="s">
        <v>291</v>
      </c>
      <c r="C167" s="63" t="s">
        <v>84</v>
      </c>
      <c r="D167" s="63" t="s">
        <v>53</v>
      </c>
      <c r="E167" s="100" t="s">
        <v>392</v>
      </c>
      <c r="F167" s="126" t="s">
        <v>27</v>
      </c>
      <c r="G167" s="104">
        <v>4908400</v>
      </c>
      <c r="H167" s="104">
        <v>4908400</v>
      </c>
      <c r="I167" s="104">
        <v>4908400</v>
      </c>
    </row>
    <row r="168" spans="1:9" ht="63">
      <c r="A168" s="76" t="s">
        <v>691</v>
      </c>
      <c r="B168" s="63" t="s">
        <v>291</v>
      </c>
      <c r="C168" s="64" t="s">
        <v>84</v>
      </c>
      <c r="D168" s="64" t="s">
        <v>53</v>
      </c>
      <c r="E168" s="107" t="s">
        <v>689</v>
      </c>
      <c r="F168" s="59"/>
      <c r="G168" s="44">
        <f>SUM(G169:G171)</f>
        <v>38910900</v>
      </c>
      <c r="H168" s="44">
        <f>SUM(H169:H171)</f>
        <v>38910900</v>
      </c>
      <c r="I168" s="44">
        <f>SUM(I169:I171)</f>
        <v>38910900</v>
      </c>
    </row>
    <row r="169" spans="1:9" ht="94.5">
      <c r="A169" s="103" t="s">
        <v>23</v>
      </c>
      <c r="B169" s="63" t="s">
        <v>291</v>
      </c>
      <c r="C169" s="64" t="s">
        <v>84</v>
      </c>
      <c r="D169" s="64" t="s">
        <v>53</v>
      </c>
      <c r="E169" s="107" t="s">
        <v>689</v>
      </c>
      <c r="F169" s="63" t="s">
        <v>27</v>
      </c>
      <c r="G169" s="44">
        <v>36212700</v>
      </c>
      <c r="H169" s="44">
        <v>36212700</v>
      </c>
      <c r="I169" s="44">
        <v>36212700</v>
      </c>
    </row>
    <row r="170" spans="1:9" ht="47.25">
      <c r="A170" s="101" t="s">
        <v>603</v>
      </c>
      <c r="B170" s="63" t="s">
        <v>291</v>
      </c>
      <c r="C170" s="64" t="s">
        <v>84</v>
      </c>
      <c r="D170" s="64" t="s">
        <v>53</v>
      </c>
      <c r="E170" s="107" t="s">
        <v>689</v>
      </c>
      <c r="F170" s="63" t="s">
        <v>68</v>
      </c>
      <c r="G170" s="44">
        <v>2474400</v>
      </c>
      <c r="H170" s="44">
        <v>2474400</v>
      </c>
      <c r="I170" s="44">
        <v>2474400</v>
      </c>
    </row>
    <row r="171" spans="1:9" ht="15.75">
      <c r="A171" s="103" t="s">
        <v>114</v>
      </c>
      <c r="B171" s="63" t="s">
        <v>291</v>
      </c>
      <c r="C171" s="63" t="s">
        <v>84</v>
      </c>
      <c r="D171" s="63" t="s">
        <v>53</v>
      </c>
      <c r="E171" s="107" t="s">
        <v>689</v>
      </c>
      <c r="F171" s="63" t="s">
        <v>115</v>
      </c>
      <c r="G171" s="44">
        <v>223800</v>
      </c>
      <c r="H171" s="44">
        <v>223800</v>
      </c>
      <c r="I171" s="44">
        <v>223800</v>
      </c>
    </row>
    <row r="172" spans="1:9" ht="15.75">
      <c r="A172" s="120" t="s">
        <v>63</v>
      </c>
      <c r="B172" s="56" t="s">
        <v>291</v>
      </c>
      <c r="C172" s="56" t="s">
        <v>54</v>
      </c>
      <c r="D172" s="56" t="s">
        <v>80</v>
      </c>
      <c r="E172" s="55"/>
      <c r="F172" s="56"/>
      <c r="G172" s="66">
        <f t="shared" ref="G172:I173" si="38">SUM(G173)</f>
        <v>23061718.609999999</v>
      </c>
      <c r="H172" s="66">
        <f t="shared" si="38"/>
        <v>23408718.609999999</v>
      </c>
      <c r="I172" s="66">
        <f t="shared" si="38"/>
        <v>23408718.609999999</v>
      </c>
    </row>
    <row r="173" spans="1:9" ht="15.75">
      <c r="A173" s="121" t="s">
        <v>15</v>
      </c>
      <c r="B173" s="59" t="s">
        <v>291</v>
      </c>
      <c r="C173" s="59" t="s">
        <v>54</v>
      </c>
      <c r="D173" s="59" t="s">
        <v>81</v>
      </c>
      <c r="E173" s="58"/>
      <c r="F173" s="59"/>
      <c r="G173" s="60">
        <f t="shared" si="38"/>
        <v>23061718.609999999</v>
      </c>
      <c r="H173" s="60">
        <f t="shared" si="38"/>
        <v>23408718.609999999</v>
      </c>
      <c r="I173" s="60">
        <f t="shared" si="38"/>
        <v>23408718.609999999</v>
      </c>
    </row>
    <row r="174" spans="1:9" ht="63">
      <c r="A174" s="71" t="s">
        <v>712</v>
      </c>
      <c r="B174" s="63" t="s">
        <v>291</v>
      </c>
      <c r="C174" s="63" t="s">
        <v>54</v>
      </c>
      <c r="D174" s="63" t="s">
        <v>81</v>
      </c>
      <c r="E174" s="64" t="s">
        <v>159</v>
      </c>
      <c r="F174" s="63"/>
      <c r="G174" s="44">
        <f t="shared" ref="G174:I177" si="39">SUM(G175)</f>
        <v>23061718.609999999</v>
      </c>
      <c r="H174" s="44">
        <f t="shared" si="39"/>
        <v>23408718.609999999</v>
      </c>
      <c r="I174" s="44">
        <f t="shared" si="39"/>
        <v>23408718.609999999</v>
      </c>
    </row>
    <row r="175" spans="1:9" ht="15.75">
      <c r="A175" s="102" t="s">
        <v>342</v>
      </c>
      <c r="B175" s="63" t="s">
        <v>291</v>
      </c>
      <c r="C175" s="63" t="s">
        <v>54</v>
      </c>
      <c r="D175" s="63" t="s">
        <v>81</v>
      </c>
      <c r="E175" s="100" t="s">
        <v>162</v>
      </c>
      <c r="F175" s="63"/>
      <c r="G175" s="44">
        <f>SUM(G176+G183)</f>
        <v>23061718.609999999</v>
      </c>
      <c r="H175" s="44">
        <f t="shared" ref="H175:I175" si="40">SUM(H176+H183)</f>
        <v>23408718.609999999</v>
      </c>
      <c r="I175" s="44">
        <f t="shared" si="40"/>
        <v>23408718.609999999</v>
      </c>
    </row>
    <row r="176" spans="1:9" ht="31.5">
      <c r="A176" s="101" t="s">
        <v>620</v>
      </c>
      <c r="B176" s="63" t="s">
        <v>291</v>
      </c>
      <c r="C176" s="63" t="s">
        <v>54</v>
      </c>
      <c r="D176" s="63" t="s">
        <v>81</v>
      </c>
      <c r="E176" s="100" t="s">
        <v>360</v>
      </c>
      <c r="F176" s="63"/>
      <c r="G176" s="44">
        <f>SUM(G177+G179+G181)</f>
        <v>8880989.6099999994</v>
      </c>
      <c r="H176" s="44">
        <f t="shared" ref="H176:I176" si="41">SUM(H177+H179+H181)</f>
        <v>9227989.6099999994</v>
      </c>
      <c r="I176" s="44">
        <f t="shared" si="41"/>
        <v>9227989.6099999994</v>
      </c>
    </row>
    <row r="177" spans="1:9" ht="143.25" customHeight="1">
      <c r="A177" s="116" t="s">
        <v>241</v>
      </c>
      <c r="B177" s="63" t="s">
        <v>291</v>
      </c>
      <c r="C177" s="63" t="s">
        <v>54</v>
      </c>
      <c r="D177" s="63" t="s">
        <v>81</v>
      </c>
      <c r="E177" s="100" t="s">
        <v>361</v>
      </c>
      <c r="F177" s="63"/>
      <c r="G177" s="44">
        <f t="shared" si="39"/>
        <v>6559149.6100000003</v>
      </c>
      <c r="H177" s="44">
        <f t="shared" si="39"/>
        <v>6906149.6100000003</v>
      </c>
      <c r="I177" s="44">
        <f t="shared" si="39"/>
        <v>6906149.6100000003</v>
      </c>
    </row>
    <row r="178" spans="1:9" ht="31.5">
      <c r="A178" s="103" t="s">
        <v>24</v>
      </c>
      <c r="B178" s="63" t="s">
        <v>291</v>
      </c>
      <c r="C178" s="63" t="s">
        <v>54</v>
      </c>
      <c r="D178" s="63" t="s">
        <v>81</v>
      </c>
      <c r="E178" s="100" t="s">
        <v>361</v>
      </c>
      <c r="F178" s="63" t="s">
        <v>25</v>
      </c>
      <c r="G178" s="137">
        <v>6559149.6100000003</v>
      </c>
      <c r="H178" s="67">
        <v>6906149.6100000003</v>
      </c>
      <c r="I178" s="67">
        <v>6906149.6100000003</v>
      </c>
    </row>
    <row r="179" spans="1:9" ht="31.5">
      <c r="A179" s="61" t="s">
        <v>121</v>
      </c>
      <c r="B179" s="63" t="s">
        <v>291</v>
      </c>
      <c r="C179" s="63" t="s">
        <v>54</v>
      </c>
      <c r="D179" s="63" t="s">
        <v>81</v>
      </c>
      <c r="E179" s="107" t="s">
        <v>363</v>
      </c>
      <c r="F179" s="63"/>
      <c r="G179" s="44">
        <f>SUM(G180)</f>
        <v>171800</v>
      </c>
      <c r="H179" s="44">
        <f>SUM(H180)</f>
        <v>171800</v>
      </c>
      <c r="I179" s="44">
        <f>SUM(I180)</f>
        <v>171800</v>
      </c>
    </row>
    <row r="180" spans="1:9" ht="47.25">
      <c r="A180" s="61" t="s">
        <v>110</v>
      </c>
      <c r="B180" s="63" t="s">
        <v>291</v>
      </c>
      <c r="C180" s="63" t="s">
        <v>54</v>
      </c>
      <c r="D180" s="63" t="s">
        <v>81</v>
      </c>
      <c r="E180" s="107" t="s">
        <v>363</v>
      </c>
      <c r="F180" s="63" t="s">
        <v>5</v>
      </c>
      <c r="G180" s="44">
        <v>171800</v>
      </c>
      <c r="H180" s="44">
        <v>171800</v>
      </c>
      <c r="I180" s="44">
        <v>171800</v>
      </c>
    </row>
    <row r="181" spans="1:9" ht="126">
      <c r="A181" s="74" t="s">
        <v>195</v>
      </c>
      <c r="B181" s="63" t="s">
        <v>291</v>
      </c>
      <c r="C181" s="63" t="s">
        <v>54</v>
      </c>
      <c r="D181" s="63" t="s">
        <v>81</v>
      </c>
      <c r="E181" s="100" t="s">
        <v>372</v>
      </c>
      <c r="F181" s="63"/>
      <c r="G181" s="44">
        <f>SUM(G182)</f>
        <v>2150040</v>
      </c>
      <c r="H181" s="44">
        <f>SUM(H182)</f>
        <v>2150040</v>
      </c>
      <c r="I181" s="44">
        <f>SUM(I182)</f>
        <v>2150040</v>
      </c>
    </row>
    <row r="182" spans="1:9" ht="47.25">
      <c r="A182" s="61" t="s">
        <v>110</v>
      </c>
      <c r="B182" s="63" t="s">
        <v>291</v>
      </c>
      <c r="C182" s="63" t="s">
        <v>54</v>
      </c>
      <c r="D182" s="63" t="s">
        <v>81</v>
      </c>
      <c r="E182" s="100" t="s">
        <v>372</v>
      </c>
      <c r="F182" s="63" t="s">
        <v>5</v>
      </c>
      <c r="G182" s="67">
        <v>2150040</v>
      </c>
      <c r="H182" s="67">
        <v>2150040</v>
      </c>
      <c r="I182" s="67">
        <v>2150040</v>
      </c>
    </row>
    <row r="183" spans="1:9" ht="47.25">
      <c r="A183" s="101" t="s">
        <v>390</v>
      </c>
      <c r="B183" s="63" t="s">
        <v>291</v>
      </c>
      <c r="C183" s="63" t="s">
        <v>54</v>
      </c>
      <c r="D183" s="63" t="s">
        <v>81</v>
      </c>
      <c r="E183" s="107" t="s">
        <v>391</v>
      </c>
      <c r="F183" s="63"/>
      <c r="G183" s="44">
        <f>SUM(G184+G186)</f>
        <v>14180729</v>
      </c>
      <c r="H183" s="44">
        <f t="shared" ref="H183:I183" si="42">SUM(H184+H186)</f>
        <v>14180729</v>
      </c>
      <c r="I183" s="44">
        <f t="shared" si="42"/>
        <v>14180729</v>
      </c>
    </row>
    <row r="184" spans="1:9" ht="157.5">
      <c r="A184" s="61" t="s">
        <v>242</v>
      </c>
      <c r="B184" s="63" t="s">
        <v>291</v>
      </c>
      <c r="C184" s="63" t="s">
        <v>54</v>
      </c>
      <c r="D184" s="63" t="s">
        <v>81</v>
      </c>
      <c r="E184" s="107" t="s">
        <v>393</v>
      </c>
      <c r="F184" s="63"/>
      <c r="G184" s="44">
        <f>SUM(G185)</f>
        <v>13905947.01</v>
      </c>
      <c r="H184" s="44">
        <f t="shared" ref="H184:I184" si="43">SUM(H185)</f>
        <v>13905947.01</v>
      </c>
      <c r="I184" s="44">
        <f t="shared" si="43"/>
        <v>13905947.01</v>
      </c>
    </row>
    <row r="185" spans="1:9" ht="31.5">
      <c r="A185" s="61" t="s">
        <v>24</v>
      </c>
      <c r="B185" s="63" t="s">
        <v>291</v>
      </c>
      <c r="C185" s="63" t="s">
        <v>54</v>
      </c>
      <c r="D185" s="63" t="s">
        <v>81</v>
      </c>
      <c r="E185" s="107" t="s">
        <v>393</v>
      </c>
      <c r="F185" s="63" t="s">
        <v>25</v>
      </c>
      <c r="G185" s="67">
        <v>13905947.01</v>
      </c>
      <c r="H185" s="67">
        <v>13905947.01</v>
      </c>
      <c r="I185" s="67">
        <v>13905947.01</v>
      </c>
    </row>
    <row r="186" spans="1:9" ht="189">
      <c r="A186" s="61" t="s">
        <v>279</v>
      </c>
      <c r="B186" s="63" t="s">
        <v>291</v>
      </c>
      <c r="C186" s="63" t="s">
        <v>54</v>
      </c>
      <c r="D186" s="63" t="s">
        <v>81</v>
      </c>
      <c r="E186" s="107" t="s">
        <v>394</v>
      </c>
      <c r="F186" s="63"/>
      <c r="G186" s="44">
        <f t="shared" ref="G186:I186" si="44">SUM(G187)</f>
        <v>274781.99</v>
      </c>
      <c r="H186" s="44">
        <f t="shared" si="44"/>
        <v>274781.99</v>
      </c>
      <c r="I186" s="44">
        <f t="shared" si="44"/>
        <v>274781.99</v>
      </c>
    </row>
    <row r="187" spans="1:9" ht="31.5">
      <c r="A187" s="61" t="s">
        <v>24</v>
      </c>
      <c r="B187" s="63" t="s">
        <v>291</v>
      </c>
      <c r="C187" s="63" t="s">
        <v>54</v>
      </c>
      <c r="D187" s="63" t="s">
        <v>81</v>
      </c>
      <c r="E187" s="107" t="s">
        <v>394</v>
      </c>
      <c r="F187" s="63" t="s">
        <v>25</v>
      </c>
      <c r="G187" s="67">
        <v>274781.99</v>
      </c>
      <c r="H187" s="67">
        <v>274781.99</v>
      </c>
      <c r="I187" s="67">
        <v>274781.99</v>
      </c>
    </row>
    <row r="188" spans="1:9" ht="47.25">
      <c r="A188" s="47" t="s">
        <v>685</v>
      </c>
      <c r="B188" s="50" t="s">
        <v>292</v>
      </c>
      <c r="C188" s="50"/>
      <c r="D188" s="50"/>
      <c r="E188" s="52"/>
      <c r="F188" s="50"/>
      <c r="G188" s="51">
        <f>SUM(G189+G208)</f>
        <v>192819866</v>
      </c>
      <c r="H188" s="51">
        <f>SUM(H189+H208)</f>
        <v>185361333</v>
      </c>
      <c r="I188" s="51">
        <f>SUM(I189+I208)</f>
        <v>185361333</v>
      </c>
    </row>
    <row r="189" spans="1:9" ht="15.75">
      <c r="A189" s="120" t="s">
        <v>61</v>
      </c>
      <c r="B189" s="56" t="s">
        <v>292</v>
      </c>
      <c r="C189" s="56" t="s">
        <v>84</v>
      </c>
      <c r="D189" s="56" t="s">
        <v>80</v>
      </c>
      <c r="E189" s="55"/>
      <c r="F189" s="56"/>
      <c r="G189" s="66">
        <f>SUM(G190+G199)</f>
        <v>37407333</v>
      </c>
      <c r="H189" s="66">
        <f>SUM(H190+H199)</f>
        <v>36885333</v>
      </c>
      <c r="I189" s="66">
        <f>SUM(I190+I199)</f>
        <v>36885333</v>
      </c>
    </row>
    <row r="190" spans="1:9" ht="15.75">
      <c r="A190" s="121" t="s">
        <v>42</v>
      </c>
      <c r="B190" s="59" t="s">
        <v>292</v>
      </c>
      <c r="C190" s="59" t="s">
        <v>84</v>
      </c>
      <c r="D190" s="59" t="s">
        <v>79</v>
      </c>
      <c r="E190" s="58"/>
      <c r="F190" s="59"/>
      <c r="G190" s="60">
        <f>SUM(G191)</f>
        <v>36604000</v>
      </c>
      <c r="H190" s="60">
        <f>SUM(H191)</f>
        <v>36082000</v>
      </c>
      <c r="I190" s="60">
        <f>SUM(I191)</f>
        <v>36082000</v>
      </c>
    </row>
    <row r="191" spans="1:9" ht="52.5" customHeight="1">
      <c r="A191" s="71" t="s">
        <v>714</v>
      </c>
      <c r="B191" s="63" t="s">
        <v>292</v>
      </c>
      <c r="C191" s="63" t="s">
        <v>84</v>
      </c>
      <c r="D191" s="63" t="s">
        <v>79</v>
      </c>
      <c r="E191" s="64" t="s">
        <v>164</v>
      </c>
      <c r="F191" s="63"/>
      <c r="G191" s="44">
        <f>SUM(G192+G196)</f>
        <v>36604000</v>
      </c>
      <c r="H191" s="44">
        <f>SUM(H192+H196)</f>
        <v>36082000</v>
      </c>
      <c r="I191" s="44">
        <f>SUM(I192+I196)</f>
        <v>36082000</v>
      </c>
    </row>
    <row r="192" spans="1:9" ht="15.75">
      <c r="A192" s="108" t="s">
        <v>342</v>
      </c>
      <c r="B192" s="63" t="s">
        <v>292</v>
      </c>
      <c r="C192" s="63" t="s">
        <v>84</v>
      </c>
      <c r="D192" s="63" t="s">
        <v>79</v>
      </c>
      <c r="E192" s="64" t="s">
        <v>165</v>
      </c>
      <c r="F192" s="63"/>
      <c r="G192" s="44">
        <f>SUM(G193)</f>
        <v>36524000</v>
      </c>
      <c r="H192" s="44">
        <f t="shared" ref="H192:I192" si="45">SUM(H193)</f>
        <v>36002000</v>
      </c>
      <c r="I192" s="44">
        <f t="shared" si="45"/>
        <v>36002000</v>
      </c>
    </row>
    <row r="193" spans="1:9" ht="47.25">
      <c r="A193" s="103" t="s">
        <v>627</v>
      </c>
      <c r="B193" s="63" t="s">
        <v>292</v>
      </c>
      <c r="C193" s="63" t="s">
        <v>84</v>
      </c>
      <c r="D193" s="63" t="s">
        <v>79</v>
      </c>
      <c r="E193" s="100" t="s">
        <v>449</v>
      </c>
      <c r="F193" s="126"/>
      <c r="G193" s="104">
        <f>SUM(G194)</f>
        <v>36524000</v>
      </c>
      <c r="H193" s="104">
        <v>36002000</v>
      </c>
      <c r="I193" s="104">
        <v>36002000</v>
      </c>
    </row>
    <row r="194" spans="1:9" ht="63">
      <c r="A194" s="122" t="s">
        <v>648</v>
      </c>
      <c r="B194" s="63" t="s">
        <v>292</v>
      </c>
      <c r="C194" s="63" t="s">
        <v>84</v>
      </c>
      <c r="D194" s="63" t="s">
        <v>79</v>
      </c>
      <c r="E194" s="100" t="s">
        <v>666</v>
      </c>
      <c r="F194" s="126"/>
      <c r="G194" s="104">
        <f>SUM(G195)</f>
        <v>36524000</v>
      </c>
      <c r="H194" s="104">
        <v>36002000</v>
      </c>
      <c r="I194" s="104">
        <v>36002000</v>
      </c>
    </row>
    <row r="195" spans="1:9" ht="47.25">
      <c r="A195" s="103" t="s">
        <v>110</v>
      </c>
      <c r="B195" s="63" t="s">
        <v>292</v>
      </c>
      <c r="C195" s="63" t="s">
        <v>84</v>
      </c>
      <c r="D195" s="63" t="s">
        <v>79</v>
      </c>
      <c r="E195" s="100" t="s">
        <v>666</v>
      </c>
      <c r="F195" s="126" t="s">
        <v>5</v>
      </c>
      <c r="G195" s="104">
        <v>36524000</v>
      </c>
      <c r="H195" s="104">
        <v>36002000</v>
      </c>
      <c r="I195" s="104">
        <v>36002000</v>
      </c>
    </row>
    <row r="196" spans="1:9" ht="31.5">
      <c r="A196" s="103" t="s">
        <v>628</v>
      </c>
      <c r="B196" s="63" t="s">
        <v>292</v>
      </c>
      <c r="C196" s="63" t="s">
        <v>84</v>
      </c>
      <c r="D196" s="63" t="s">
        <v>79</v>
      </c>
      <c r="E196" s="100" t="s">
        <v>450</v>
      </c>
      <c r="F196" s="126"/>
      <c r="G196" s="104">
        <v>80000</v>
      </c>
      <c r="H196" s="104">
        <v>80000</v>
      </c>
      <c r="I196" s="104">
        <v>80000</v>
      </c>
    </row>
    <row r="197" spans="1:9" ht="31.5">
      <c r="A197" s="109" t="s">
        <v>132</v>
      </c>
      <c r="B197" s="63" t="s">
        <v>292</v>
      </c>
      <c r="C197" s="63" t="s">
        <v>84</v>
      </c>
      <c r="D197" s="63" t="s">
        <v>79</v>
      </c>
      <c r="E197" s="100" t="s">
        <v>451</v>
      </c>
      <c r="F197" s="126"/>
      <c r="G197" s="104">
        <v>80000</v>
      </c>
      <c r="H197" s="104">
        <v>80000</v>
      </c>
      <c r="I197" s="104">
        <v>80000</v>
      </c>
    </row>
    <row r="198" spans="1:9" ht="47.25">
      <c r="A198" s="103" t="s">
        <v>110</v>
      </c>
      <c r="B198" s="63" t="s">
        <v>292</v>
      </c>
      <c r="C198" s="63" t="s">
        <v>84</v>
      </c>
      <c r="D198" s="63" t="s">
        <v>79</v>
      </c>
      <c r="E198" s="100" t="s">
        <v>451</v>
      </c>
      <c r="F198" s="126" t="s">
        <v>5</v>
      </c>
      <c r="G198" s="104">
        <v>80000</v>
      </c>
      <c r="H198" s="104">
        <v>80000</v>
      </c>
      <c r="I198" s="104">
        <v>80000</v>
      </c>
    </row>
    <row r="199" spans="1:9" ht="15.75">
      <c r="A199" s="121" t="s">
        <v>43</v>
      </c>
      <c r="B199" s="59" t="s">
        <v>292</v>
      </c>
      <c r="C199" s="59" t="s">
        <v>84</v>
      </c>
      <c r="D199" s="59" t="s">
        <v>84</v>
      </c>
      <c r="E199" s="58"/>
      <c r="F199" s="59"/>
      <c r="G199" s="60">
        <f>SUM(G200+G204)</f>
        <v>803333</v>
      </c>
      <c r="H199" s="60">
        <f t="shared" ref="H199:I199" si="46">SUM(H200+H204)</f>
        <v>803333</v>
      </c>
      <c r="I199" s="60">
        <f t="shared" si="46"/>
        <v>803333</v>
      </c>
    </row>
    <row r="200" spans="1:9" ht="47.25">
      <c r="A200" s="102" t="s">
        <v>352</v>
      </c>
      <c r="B200" s="63" t="s">
        <v>292</v>
      </c>
      <c r="C200" s="63" t="s">
        <v>84</v>
      </c>
      <c r="D200" s="63" t="s">
        <v>84</v>
      </c>
      <c r="E200" s="100" t="s">
        <v>526</v>
      </c>
      <c r="F200" s="125"/>
      <c r="G200" s="104">
        <v>433333</v>
      </c>
      <c r="H200" s="104">
        <v>433333</v>
      </c>
      <c r="I200" s="104">
        <v>433333</v>
      </c>
    </row>
    <row r="201" spans="1:9" ht="47.25">
      <c r="A201" s="102" t="s">
        <v>525</v>
      </c>
      <c r="B201" s="63" t="s">
        <v>292</v>
      </c>
      <c r="C201" s="63" t="s">
        <v>84</v>
      </c>
      <c r="D201" s="63" t="s">
        <v>84</v>
      </c>
      <c r="E201" s="100" t="s">
        <v>527</v>
      </c>
      <c r="F201" s="125"/>
      <c r="G201" s="104">
        <v>433333</v>
      </c>
      <c r="H201" s="104">
        <v>433333</v>
      </c>
      <c r="I201" s="104">
        <v>433333</v>
      </c>
    </row>
    <row r="202" spans="1:9" ht="31.5">
      <c r="A202" s="106" t="s">
        <v>258</v>
      </c>
      <c r="B202" s="63" t="s">
        <v>292</v>
      </c>
      <c r="C202" s="63" t="s">
        <v>84</v>
      </c>
      <c r="D202" s="63" t="s">
        <v>84</v>
      </c>
      <c r="E202" s="100" t="s">
        <v>528</v>
      </c>
      <c r="F202" s="126"/>
      <c r="G202" s="104">
        <v>433333</v>
      </c>
      <c r="H202" s="104">
        <v>433333</v>
      </c>
      <c r="I202" s="104">
        <v>433333</v>
      </c>
    </row>
    <row r="203" spans="1:9" ht="47.25">
      <c r="A203" s="101" t="s">
        <v>603</v>
      </c>
      <c r="B203" s="63" t="s">
        <v>292</v>
      </c>
      <c r="C203" s="63" t="s">
        <v>84</v>
      </c>
      <c r="D203" s="63" t="s">
        <v>84</v>
      </c>
      <c r="E203" s="100" t="s">
        <v>528</v>
      </c>
      <c r="F203" s="126" t="s">
        <v>68</v>
      </c>
      <c r="G203" s="104">
        <v>433333</v>
      </c>
      <c r="H203" s="104">
        <v>433333</v>
      </c>
      <c r="I203" s="104">
        <v>433333</v>
      </c>
    </row>
    <row r="204" spans="1:9" ht="15.75">
      <c r="A204" s="109" t="s">
        <v>342</v>
      </c>
      <c r="B204" s="63" t="s">
        <v>292</v>
      </c>
      <c r="C204" s="63" t="s">
        <v>84</v>
      </c>
      <c r="D204" s="63" t="s">
        <v>84</v>
      </c>
      <c r="E204" s="100" t="s">
        <v>531</v>
      </c>
      <c r="F204" s="125"/>
      <c r="G204" s="104">
        <v>370000</v>
      </c>
      <c r="H204" s="104">
        <v>370000</v>
      </c>
      <c r="I204" s="104">
        <v>370000</v>
      </c>
    </row>
    <row r="205" spans="1:9" ht="63">
      <c r="A205" s="102" t="s">
        <v>678</v>
      </c>
      <c r="B205" s="63" t="s">
        <v>292</v>
      </c>
      <c r="C205" s="63" t="s">
        <v>84</v>
      </c>
      <c r="D205" s="63" t="s">
        <v>84</v>
      </c>
      <c r="E205" s="100" t="s">
        <v>532</v>
      </c>
      <c r="F205" s="126"/>
      <c r="G205" s="104">
        <v>370000</v>
      </c>
      <c r="H205" s="104">
        <v>370000</v>
      </c>
      <c r="I205" s="104">
        <v>370000</v>
      </c>
    </row>
    <row r="206" spans="1:9" ht="31.5">
      <c r="A206" s="103" t="s">
        <v>530</v>
      </c>
      <c r="B206" s="63" t="s">
        <v>292</v>
      </c>
      <c r="C206" s="63" t="s">
        <v>84</v>
      </c>
      <c r="D206" s="63" t="s">
        <v>84</v>
      </c>
      <c r="E206" s="100" t="s">
        <v>533</v>
      </c>
      <c r="F206" s="126"/>
      <c r="G206" s="104">
        <v>370000</v>
      </c>
      <c r="H206" s="104">
        <v>370000</v>
      </c>
      <c r="I206" s="104">
        <v>370000</v>
      </c>
    </row>
    <row r="207" spans="1:9" ht="47.25">
      <c r="A207" s="101" t="s">
        <v>603</v>
      </c>
      <c r="B207" s="63" t="s">
        <v>292</v>
      </c>
      <c r="C207" s="63" t="s">
        <v>84</v>
      </c>
      <c r="D207" s="63" t="s">
        <v>84</v>
      </c>
      <c r="E207" s="100" t="s">
        <v>533</v>
      </c>
      <c r="F207" s="126" t="s">
        <v>68</v>
      </c>
      <c r="G207" s="104">
        <v>370000</v>
      </c>
      <c r="H207" s="104">
        <v>370000</v>
      </c>
      <c r="I207" s="104">
        <v>370000</v>
      </c>
    </row>
    <row r="208" spans="1:9" ht="15.75">
      <c r="A208" s="120" t="s">
        <v>29</v>
      </c>
      <c r="B208" s="56" t="s">
        <v>292</v>
      </c>
      <c r="C208" s="56" t="s">
        <v>58</v>
      </c>
      <c r="D208" s="56" t="s">
        <v>80</v>
      </c>
      <c r="E208" s="55"/>
      <c r="F208" s="56"/>
      <c r="G208" s="66">
        <f>SUM(G209+G230)</f>
        <v>155412533</v>
      </c>
      <c r="H208" s="66">
        <f>SUM(H209+H230)</f>
        <v>148476000</v>
      </c>
      <c r="I208" s="66">
        <f>SUM(I209+I230)</f>
        <v>148476000</v>
      </c>
    </row>
    <row r="209" spans="1:9" ht="15.75">
      <c r="A209" s="121" t="s">
        <v>74</v>
      </c>
      <c r="B209" s="59" t="s">
        <v>292</v>
      </c>
      <c r="C209" s="59" t="s">
        <v>58</v>
      </c>
      <c r="D209" s="59" t="s">
        <v>77</v>
      </c>
      <c r="E209" s="58"/>
      <c r="F209" s="59"/>
      <c r="G209" s="60">
        <f t="shared" ref="G209:I209" si="47">SUM(G210)</f>
        <v>131491333</v>
      </c>
      <c r="H209" s="60">
        <f t="shared" si="47"/>
        <v>124456700</v>
      </c>
      <c r="I209" s="60">
        <f t="shared" si="47"/>
        <v>124456700</v>
      </c>
    </row>
    <row r="210" spans="1:9" ht="51" customHeight="1">
      <c r="A210" s="71" t="s">
        <v>714</v>
      </c>
      <c r="B210" s="63" t="s">
        <v>292</v>
      </c>
      <c r="C210" s="63" t="s">
        <v>58</v>
      </c>
      <c r="D210" s="63" t="s">
        <v>77</v>
      </c>
      <c r="E210" s="64" t="s">
        <v>164</v>
      </c>
      <c r="F210" s="63"/>
      <c r="G210" s="44">
        <f>SUM(G211+G221)</f>
        <v>131491333</v>
      </c>
      <c r="H210" s="44">
        <f t="shared" ref="H210:I210" si="48">SUM(H211+H221)</f>
        <v>124456700</v>
      </c>
      <c r="I210" s="44">
        <f t="shared" si="48"/>
        <v>124456700</v>
      </c>
    </row>
    <row r="211" spans="1:9" ht="47.25">
      <c r="A211" s="102" t="s">
        <v>330</v>
      </c>
      <c r="B211" s="63" t="s">
        <v>292</v>
      </c>
      <c r="C211" s="63" t="s">
        <v>58</v>
      </c>
      <c r="D211" s="63" t="s">
        <v>77</v>
      </c>
      <c r="E211" s="100" t="s">
        <v>166</v>
      </c>
      <c r="F211" s="125"/>
      <c r="G211" s="104">
        <f>G212+G218</f>
        <v>8057133</v>
      </c>
      <c r="H211" s="110"/>
      <c r="I211" s="110"/>
    </row>
    <row r="212" spans="1:9" ht="31.5">
      <c r="A212" s="109" t="s">
        <v>438</v>
      </c>
      <c r="B212" s="63" t="s">
        <v>292</v>
      </c>
      <c r="C212" s="63" t="s">
        <v>58</v>
      </c>
      <c r="D212" s="63" t="s">
        <v>77</v>
      </c>
      <c r="E212" s="100" t="s">
        <v>439</v>
      </c>
      <c r="F212" s="125"/>
      <c r="G212" s="104">
        <v>222333</v>
      </c>
      <c r="H212" s="110"/>
      <c r="I212" s="110"/>
    </row>
    <row r="213" spans="1:9" ht="31.5">
      <c r="A213" s="109" t="s">
        <v>239</v>
      </c>
      <c r="B213" s="63" t="s">
        <v>292</v>
      </c>
      <c r="C213" s="63" t="s">
        <v>58</v>
      </c>
      <c r="D213" s="63" t="s">
        <v>77</v>
      </c>
      <c r="E213" s="107" t="s">
        <v>440</v>
      </c>
      <c r="F213" s="125"/>
      <c r="G213" s="104">
        <v>222333</v>
      </c>
      <c r="H213" s="110"/>
      <c r="I213" s="110"/>
    </row>
    <row r="214" spans="1:9" ht="63">
      <c r="A214" s="106" t="s">
        <v>280</v>
      </c>
      <c r="B214" s="63" t="s">
        <v>292</v>
      </c>
      <c r="C214" s="63" t="s">
        <v>58</v>
      </c>
      <c r="D214" s="63" t="s">
        <v>77</v>
      </c>
      <c r="E214" s="107" t="s">
        <v>441</v>
      </c>
      <c r="F214" s="126"/>
      <c r="G214" s="104">
        <v>74111</v>
      </c>
      <c r="H214" s="110"/>
      <c r="I214" s="110"/>
    </row>
    <row r="215" spans="1:9" ht="47.25">
      <c r="A215" s="103" t="s">
        <v>110</v>
      </c>
      <c r="B215" s="63" t="s">
        <v>292</v>
      </c>
      <c r="C215" s="63" t="s">
        <v>58</v>
      </c>
      <c r="D215" s="63" t="s">
        <v>77</v>
      </c>
      <c r="E215" s="107" t="s">
        <v>441</v>
      </c>
      <c r="F215" s="126" t="s">
        <v>5</v>
      </c>
      <c r="G215" s="104">
        <v>74111</v>
      </c>
      <c r="H215" s="110"/>
      <c r="I215" s="110"/>
    </row>
    <row r="216" spans="1:9" ht="63">
      <c r="A216" s="101" t="s">
        <v>240</v>
      </c>
      <c r="B216" s="63" t="s">
        <v>292</v>
      </c>
      <c r="C216" s="63" t="s">
        <v>58</v>
      </c>
      <c r="D216" s="63" t="s">
        <v>77</v>
      </c>
      <c r="E216" s="107" t="s">
        <v>442</v>
      </c>
      <c r="F216" s="126"/>
      <c r="G216" s="104">
        <v>148222</v>
      </c>
      <c r="H216" s="110"/>
      <c r="I216" s="110"/>
    </row>
    <row r="217" spans="1:9" ht="47.25">
      <c r="A217" s="103" t="s">
        <v>110</v>
      </c>
      <c r="B217" s="63" t="s">
        <v>292</v>
      </c>
      <c r="C217" s="63" t="s">
        <v>58</v>
      </c>
      <c r="D217" s="63" t="s">
        <v>77</v>
      </c>
      <c r="E217" s="107" t="s">
        <v>442</v>
      </c>
      <c r="F217" s="126" t="s">
        <v>5</v>
      </c>
      <c r="G217" s="104">
        <v>148222</v>
      </c>
      <c r="H217" s="110"/>
      <c r="I217" s="110"/>
    </row>
    <row r="218" spans="1:9" ht="31.5">
      <c r="A218" s="106" t="s">
        <v>443</v>
      </c>
      <c r="B218" s="63" t="s">
        <v>292</v>
      </c>
      <c r="C218" s="63" t="s">
        <v>58</v>
      </c>
      <c r="D218" s="63" t="s">
        <v>77</v>
      </c>
      <c r="E218" s="100" t="s">
        <v>445</v>
      </c>
      <c r="F218" s="126"/>
      <c r="G218" s="44">
        <f>SUM(G219)</f>
        <v>7834800</v>
      </c>
      <c r="H218" s="110"/>
      <c r="I218" s="110"/>
    </row>
    <row r="219" spans="1:9" ht="63">
      <c r="A219" s="108" t="s">
        <v>281</v>
      </c>
      <c r="B219" s="63" t="s">
        <v>292</v>
      </c>
      <c r="C219" s="63" t="s">
        <v>58</v>
      </c>
      <c r="D219" s="63" t="s">
        <v>77</v>
      </c>
      <c r="E219" s="107" t="s">
        <v>444</v>
      </c>
      <c r="F219" s="126"/>
      <c r="G219" s="44">
        <f>SUM(G220)</f>
        <v>7834800</v>
      </c>
      <c r="H219" s="110"/>
      <c r="I219" s="110"/>
    </row>
    <row r="220" spans="1:9" ht="47.25">
      <c r="A220" s="103" t="s">
        <v>110</v>
      </c>
      <c r="B220" s="63" t="s">
        <v>292</v>
      </c>
      <c r="C220" s="62" t="s">
        <v>58</v>
      </c>
      <c r="D220" s="62" t="s">
        <v>77</v>
      </c>
      <c r="E220" s="107" t="s">
        <v>444</v>
      </c>
      <c r="F220" s="126" t="s">
        <v>5</v>
      </c>
      <c r="G220" s="44">
        <v>7834800</v>
      </c>
      <c r="H220" s="110"/>
      <c r="I220" s="110"/>
    </row>
    <row r="221" spans="1:9" ht="15.75">
      <c r="A221" s="108" t="s">
        <v>342</v>
      </c>
      <c r="B221" s="63" t="s">
        <v>292</v>
      </c>
      <c r="C221" s="62" t="s">
        <v>58</v>
      </c>
      <c r="D221" s="62" t="s">
        <v>77</v>
      </c>
      <c r="E221" s="100" t="s">
        <v>165</v>
      </c>
      <c r="F221" s="126"/>
      <c r="G221" s="104">
        <f>G222+G225</f>
        <v>123434200</v>
      </c>
      <c r="H221" s="104">
        <f t="shared" ref="H221:I221" si="49">H222+H225</f>
        <v>124456700</v>
      </c>
      <c r="I221" s="104">
        <f t="shared" si="49"/>
        <v>124456700</v>
      </c>
    </row>
    <row r="222" spans="1:9" ht="63">
      <c r="A222" s="102" t="s">
        <v>625</v>
      </c>
      <c r="B222" s="63" t="s">
        <v>292</v>
      </c>
      <c r="C222" s="63" t="s">
        <v>58</v>
      </c>
      <c r="D222" s="63" t="s">
        <v>77</v>
      </c>
      <c r="E222" s="100" t="s">
        <v>446</v>
      </c>
      <c r="F222" s="126"/>
      <c r="G222" s="104">
        <f>G223</f>
        <v>87625100</v>
      </c>
      <c r="H222" s="104">
        <v>88522500</v>
      </c>
      <c r="I222" s="104">
        <v>88522500</v>
      </c>
    </row>
    <row r="223" spans="1:9" ht="47.25">
      <c r="A223" s="117" t="s">
        <v>641</v>
      </c>
      <c r="B223" s="63" t="s">
        <v>292</v>
      </c>
      <c r="C223" s="63" t="s">
        <v>58</v>
      </c>
      <c r="D223" s="63" t="s">
        <v>77</v>
      </c>
      <c r="E223" s="100" t="s">
        <v>664</v>
      </c>
      <c r="F223" s="126"/>
      <c r="G223" s="104">
        <f t="shared" ref="G223:I223" si="50">SUM(G224)</f>
        <v>87625100</v>
      </c>
      <c r="H223" s="104">
        <f t="shared" si="50"/>
        <v>88522500</v>
      </c>
      <c r="I223" s="104">
        <f t="shared" si="50"/>
        <v>88522500</v>
      </c>
    </row>
    <row r="224" spans="1:9" ht="47.25">
      <c r="A224" s="103" t="s">
        <v>110</v>
      </c>
      <c r="B224" s="63" t="s">
        <v>292</v>
      </c>
      <c r="C224" s="63" t="s">
        <v>58</v>
      </c>
      <c r="D224" s="63" t="s">
        <v>77</v>
      </c>
      <c r="E224" s="100" t="s">
        <v>664</v>
      </c>
      <c r="F224" s="126" t="s">
        <v>5</v>
      </c>
      <c r="G224" s="104">
        <v>87625100</v>
      </c>
      <c r="H224" s="104">
        <v>88522500</v>
      </c>
      <c r="I224" s="104">
        <v>88522500</v>
      </c>
    </row>
    <row r="225" spans="1:9" ht="47.25">
      <c r="A225" s="103" t="s">
        <v>626</v>
      </c>
      <c r="B225" s="63" t="s">
        <v>292</v>
      </c>
      <c r="C225" s="63" t="s">
        <v>58</v>
      </c>
      <c r="D225" s="63" t="s">
        <v>77</v>
      </c>
      <c r="E225" s="100" t="s">
        <v>447</v>
      </c>
      <c r="F225" s="126"/>
      <c r="G225" s="104">
        <f>SUM(G226+G228)</f>
        <v>35809100</v>
      </c>
      <c r="H225" s="104">
        <f t="shared" ref="H225:I225" si="51">SUM(H226+H228)</f>
        <v>35934200</v>
      </c>
      <c r="I225" s="104">
        <f t="shared" si="51"/>
        <v>35934200</v>
      </c>
    </row>
    <row r="226" spans="1:9" ht="31.5">
      <c r="A226" s="103" t="s">
        <v>46</v>
      </c>
      <c r="B226" s="63" t="s">
        <v>292</v>
      </c>
      <c r="C226" s="62" t="s">
        <v>58</v>
      </c>
      <c r="D226" s="62" t="s">
        <v>77</v>
      </c>
      <c r="E226" s="100" t="s">
        <v>448</v>
      </c>
      <c r="F226" s="126"/>
      <c r="G226" s="104">
        <f t="shared" ref="G226:I226" si="52">SUM(G227)</f>
        <v>240100</v>
      </c>
      <c r="H226" s="104">
        <f t="shared" si="52"/>
        <v>240100</v>
      </c>
      <c r="I226" s="104">
        <f t="shared" si="52"/>
        <v>240100</v>
      </c>
    </row>
    <row r="227" spans="1:9" ht="47.25">
      <c r="A227" s="103" t="s">
        <v>110</v>
      </c>
      <c r="B227" s="63" t="s">
        <v>292</v>
      </c>
      <c r="C227" s="62" t="s">
        <v>58</v>
      </c>
      <c r="D227" s="62" t="s">
        <v>77</v>
      </c>
      <c r="E227" s="100" t="s">
        <v>448</v>
      </c>
      <c r="F227" s="126" t="s">
        <v>5</v>
      </c>
      <c r="G227" s="104">
        <v>240100</v>
      </c>
      <c r="H227" s="104">
        <v>240100</v>
      </c>
      <c r="I227" s="104">
        <v>240100</v>
      </c>
    </row>
    <row r="228" spans="1:9" ht="47.25">
      <c r="A228" s="103" t="s">
        <v>649</v>
      </c>
      <c r="B228" s="63" t="s">
        <v>292</v>
      </c>
      <c r="C228" s="63" t="s">
        <v>58</v>
      </c>
      <c r="D228" s="63" t="s">
        <v>77</v>
      </c>
      <c r="E228" s="100" t="s">
        <v>665</v>
      </c>
      <c r="F228" s="126"/>
      <c r="G228" s="104">
        <f>SUM(G229)</f>
        <v>35569000</v>
      </c>
      <c r="H228" s="104">
        <f t="shared" ref="H228:I228" si="53">SUM(H229)</f>
        <v>35694100</v>
      </c>
      <c r="I228" s="104">
        <f t="shared" si="53"/>
        <v>35694100</v>
      </c>
    </row>
    <row r="229" spans="1:9" ht="47.25">
      <c r="A229" s="103" t="s">
        <v>110</v>
      </c>
      <c r="B229" s="63" t="s">
        <v>292</v>
      </c>
      <c r="C229" s="62" t="s">
        <v>58</v>
      </c>
      <c r="D229" s="62" t="s">
        <v>77</v>
      </c>
      <c r="E229" s="100" t="s">
        <v>665</v>
      </c>
      <c r="F229" s="126" t="s">
        <v>5</v>
      </c>
      <c r="G229" s="104">
        <v>35569000</v>
      </c>
      <c r="H229" s="104">
        <v>35694100</v>
      </c>
      <c r="I229" s="104">
        <v>35694100</v>
      </c>
    </row>
    <row r="230" spans="1:9" ht="31.5">
      <c r="A230" s="121" t="s">
        <v>89</v>
      </c>
      <c r="B230" s="59" t="s">
        <v>292</v>
      </c>
      <c r="C230" s="59" t="s">
        <v>58</v>
      </c>
      <c r="D230" s="59" t="s">
        <v>81</v>
      </c>
      <c r="E230" s="58"/>
      <c r="F230" s="59"/>
      <c r="G230" s="60">
        <f t="shared" ref="G230:I230" si="54">SUM(G231)</f>
        <v>23921200</v>
      </c>
      <c r="H230" s="60">
        <f t="shared" si="54"/>
        <v>24019300</v>
      </c>
      <c r="I230" s="60">
        <f t="shared" si="54"/>
        <v>24019300</v>
      </c>
    </row>
    <row r="231" spans="1:9" ht="51" customHeight="1">
      <c r="A231" s="71" t="s">
        <v>714</v>
      </c>
      <c r="B231" s="63" t="s">
        <v>292</v>
      </c>
      <c r="C231" s="63" t="s">
        <v>58</v>
      </c>
      <c r="D231" s="63" t="s">
        <v>81</v>
      </c>
      <c r="E231" s="62" t="s">
        <v>164</v>
      </c>
      <c r="F231" s="59"/>
      <c r="G231" s="44">
        <f t="shared" ref="G231:I232" si="55">SUM(G232)</f>
        <v>23921200</v>
      </c>
      <c r="H231" s="44">
        <f t="shared" si="55"/>
        <v>24019300</v>
      </c>
      <c r="I231" s="44">
        <f t="shared" si="55"/>
        <v>24019300</v>
      </c>
    </row>
    <row r="232" spans="1:9" ht="15.75">
      <c r="A232" s="61" t="s">
        <v>342</v>
      </c>
      <c r="B232" s="63" t="s">
        <v>292</v>
      </c>
      <c r="C232" s="63" t="s">
        <v>58</v>
      </c>
      <c r="D232" s="63" t="s">
        <v>81</v>
      </c>
      <c r="E232" s="64" t="s">
        <v>165</v>
      </c>
      <c r="F232" s="63"/>
      <c r="G232" s="44">
        <f t="shared" si="55"/>
        <v>23921200</v>
      </c>
      <c r="H232" s="44">
        <f t="shared" si="55"/>
        <v>24019300</v>
      </c>
      <c r="I232" s="44">
        <f t="shared" si="55"/>
        <v>24019300</v>
      </c>
    </row>
    <row r="233" spans="1:9" ht="78.75">
      <c r="A233" s="103" t="s">
        <v>629</v>
      </c>
      <c r="B233" s="63" t="s">
        <v>292</v>
      </c>
      <c r="C233" s="63" t="s">
        <v>58</v>
      </c>
      <c r="D233" s="63" t="s">
        <v>81</v>
      </c>
      <c r="E233" s="107" t="s">
        <v>452</v>
      </c>
      <c r="F233" s="126"/>
      <c r="G233" s="104">
        <f>G234+G236</f>
        <v>23921200</v>
      </c>
      <c r="H233" s="104">
        <f t="shared" ref="H233:I233" si="56">H234+H236</f>
        <v>24019300</v>
      </c>
      <c r="I233" s="104">
        <f t="shared" si="56"/>
        <v>24019300</v>
      </c>
    </row>
    <row r="234" spans="1:9" ht="31.5">
      <c r="A234" s="78" t="s">
        <v>680</v>
      </c>
      <c r="B234" s="63" t="s">
        <v>292</v>
      </c>
      <c r="C234" s="63" t="s">
        <v>58</v>
      </c>
      <c r="D234" s="63" t="s">
        <v>81</v>
      </c>
      <c r="E234" s="107" t="s">
        <v>453</v>
      </c>
      <c r="F234" s="126"/>
      <c r="G234" s="104">
        <v>3148500</v>
      </c>
      <c r="H234" s="104">
        <v>3148500</v>
      </c>
      <c r="I234" s="104">
        <v>3148500</v>
      </c>
    </row>
    <row r="235" spans="1:9" ht="94.5">
      <c r="A235" s="103" t="s">
        <v>23</v>
      </c>
      <c r="B235" s="63" t="s">
        <v>292</v>
      </c>
      <c r="C235" s="63" t="s">
        <v>58</v>
      </c>
      <c r="D235" s="63" t="s">
        <v>81</v>
      </c>
      <c r="E235" s="107" t="s">
        <v>453</v>
      </c>
      <c r="F235" s="126" t="s">
        <v>27</v>
      </c>
      <c r="G235" s="104">
        <v>3148500</v>
      </c>
      <c r="H235" s="104">
        <v>3148500</v>
      </c>
      <c r="I235" s="104">
        <v>3148500</v>
      </c>
    </row>
    <row r="236" spans="1:9" ht="63">
      <c r="A236" s="76" t="s">
        <v>690</v>
      </c>
      <c r="B236" s="63" t="s">
        <v>292</v>
      </c>
      <c r="C236" s="63" t="s">
        <v>58</v>
      </c>
      <c r="D236" s="63" t="s">
        <v>81</v>
      </c>
      <c r="E236" s="100" t="s">
        <v>454</v>
      </c>
      <c r="F236" s="126"/>
      <c r="G236" s="104">
        <f>SUM(G237:G239)</f>
        <v>20772700</v>
      </c>
      <c r="H236" s="104">
        <f t="shared" ref="H236:I236" si="57">SUM(H237:H239)</f>
        <v>20870800</v>
      </c>
      <c r="I236" s="104">
        <f t="shared" si="57"/>
        <v>20870800</v>
      </c>
    </row>
    <row r="237" spans="1:9" ht="94.5">
      <c r="A237" s="103" t="s">
        <v>23</v>
      </c>
      <c r="B237" s="63" t="s">
        <v>292</v>
      </c>
      <c r="C237" s="63" t="s">
        <v>58</v>
      </c>
      <c r="D237" s="63" t="s">
        <v>81</v>
      </c>
      <c r="E237" s="100" t="s">
        <v>454</v>
      </c>
      <c r="F237" s="126" t="s">
        <v>27</v>
      </c>
      <c r="G237" s="44">
        <v>15085700</v>
      </c>
      <c r="H237" s="44">
        <v>15085700</v>
      </c>
      <c r="I237" s="44">
        <v>15085700</v>
      </c>
    </row>
    <row r="238" spans="1:9" ht="47.25">
      <c r="A238" s="101" t="s">
        <v>603</v>
      </c>
      <c r="B238" s="63" t="s">
        <v>292</v>
      </c>
      <c r="C238" s="63" t="s">
        <v>58</v>
      </c>
      <c r="D238" s="63" t="s">
        <v>81</v>
      </c>
      <c r="E238" s="100" t="s">
        <v>454</v>
      </c>
      <c r="F238" s="126" t="s">
        <v>68</v>
      </c>
      <c r="G238" s="104">
        <v>5327400</v>
      </c>
      <c r="H238" s="104">
        <v>5425500</v>
      </c>
      <c r="I238" s="104">
        <v>5425500</v>
      </c>
    </row>
    <row r="239" spans="1:9" ht="15.75">
      <c r="A239" s="109" t="s">
        <v>114</v>
      </c>
      <c r="B239" s="63" t="s">
        <v>292</v>
      </c>
      <c r="C239" s="63" t="s">
        <v>58</v>
      </c>
      <c r="D239" s="63" t="s">
        <v>81</v>
      </c>
      <c r="E239" s="100" t="s">
        <v>454</v>
      </c>
      <c r="F239" s="126" t="s">
        <v>115</v>
      </c>
      <c r="G239" s="104">
        <v>359600</v>
      </c>
      <c r="H239" s="104">
        <v>359600</v>
      </c>
      <c r="I239" s="104">
        <v>359600</v>
      </c>
    </row>
    <row r="240" spans="1:9" ht="47.25">
      <c r="A240" s="47" t="s">
        <v>686</v>
      </c>
      <c r="B240" s="50" t="s">
        <v>293</v>
      </c>
      <c r="C240" s="50"/>
      <c r="D240" s="50"/>
      <c r="E240" s="52"/>
      <c r="F240" s="50"/>
      <c r="G240" s="51">
        <f>SUM(G241)</f>
        <v>348446708.96999997</v>
      </c>
      <c r="H240" s="51">
        <f>SUM(H241)</f>
        <v>354656429.55000001</v>
      </c>
      <c r="I240" s="51">
        <f>SUM(I241)</f>
        <v>362930102.18000001</v>
      </c>
    </row>
    <row r="241" spans="1:9" ht="15.75">
      <c r="A241" s="120" t="s">
        <v>63</v>
      </c>
      <c r="B241" s="56" t="s">
        <v>293</v>
      </c>
      <c r="C241" s="56" t="s">
        <v>54</v>
      </c>
      <c r="D241" s="56" t="s">
        <v>80</v>
      </c>
      <c r="E241" s="55"/>
      <c r="F241" s="56"/>
      <c r="G241" s="66">
        <f>SUM(G242+G248+G295+G318)</f>
        <v>348446708.96999997</v>
      </c>
      <c r="H241" s="66">
        <f>SUM(H242+H248+H295+H318)</f>
        <v>354656429.55000001</v>
      </c>
      <c r="I241" s="66">
        <f>SUM(I242+I248+I295+I318)</f>
        <v>362930102.18000001</v>
      </c>
    </row>
    <row r="242" spans="1:9" ht="15.75">
      <c r="A242" s="121" t="s">
        <v>64</v>
      </c>
      <c r="B242" s="59" t="s">
        <v>293</v>
      </c>
      <c r="C242" s="59" t="s">
        <v>54</v>
      </c>
      <c r="D242" s="59" t="s">
        <v>78</v>
      </c>
      <c r="E242" s="58"/>
      <c r="F242" s="59"/>
      <c r="G242" s="60">
        <f>SUM(G244)</f>
        <v>48068450</v>
      </c>
      <c r="H242" s="60">
        <f>SUM(H244)</f>
        <v>48068450</v>
      </c>
      <c r="I242" s="60">
        <f>SUM(I244)</f>
        <v>48091300</v>
      </c>
    </row>
    <row r="243" spans="1:9" ht="63">
      <c r="A243" s="61" t="s">
        <v>694</v>
      </c>
      <c r="B243" s="63" t="s">
        <v>293</v>
      </c>
      <c r="C243" s="63" t="s">
        <v>54</v>
      </c>
      <c r="D243" s="63" t="s">
        <v>78</v>
      </c>
      <c r="E243" s="64" t="s">
        <v>167</v>
      </c>
      <c r="F243" s="59"/>
      <c r="G243" s="44">
        <f>SUM(G244)</f>
        <v>48068450</v>
      </c>
      <c r="H243" s="44">
        <f t="shared" ref="H243:I246" si="58">SUM(H244)</f>
        <v>48068450</v>
      </c>
      <c r="I243" s="44">
        <f t="shared" si="58"/>
        <v>48091300</v>
      </c>
    </row>
    <row r="244" spans="1:9" ht="15.75">
      <c r="A244" s="61" t="s">
        <v>342</v>
      </c>
      <c r="B244" s="63" t="s">
        <v>293</v>
      </c>
      <c r="C244" s="63" t="s">
        <v>54</v>
      </c>
      <c r="D244" s="63" t="s">
        <v>78</v>
      </c>
      <c r="E244" s="64" t="s">
        <v>168</v>
      </c>
      <c r="F244" s="63"/>
      <c r="G244" s="44">
        <f>SUM(G245)</f>
        <v>48068450</v>
      </c>
      <c r="H244" s="44">
        <f t="shared" si="58"/>
        <v>48068450</v>
      </c>
      <c r="I244" s="44">
        <f t="shared" si="58"/>
        <v>48091300</v>
      </c>
    </row>
    <row r="245" spans="1:9" ht="63">
      <c r="A245" s="103" t="s">
        <v>434</v>
      </c>
      <c r="B245" s="63" t="s">
        <v>293</v>
      </c>
      <c r="C245" s="63" t="s">
        <v>54</v>
      </c>
      <c r="D245" s="63" t="s">
        <v>78</v>
      </c>
      <c r="E245" s="107" t="s">
        <v>186</v>
      </c>
      <c r="F245" s="63"/>
      <c r="G245" s="44">
        <f>SUM(G246)</f>
        <v>48068450</v>
      </c>
      <c r="H245" s="44">
        <f t="shared" si="58"/>
        <v>48068450</v>
      </c>
      <c r="I245" s="44">
        <f t="shared" si="58"/>
        <v>48091300</v>
      </c>
    </row>
    <row r="246" spans="1:9" ht="47.25">
      <c r="A246" s="108" t="s">
        <v>218</v>
      </c>
      <c r="B246" s="63" t="s">
        <v>293</v>
      </c>
      <c r="C246" s="63" t="s">
        <v>54</v>
      </c>
      <c r="D246" s="63" t="s">
        <v>78</v>
      </c>
      <c r="E246" s="100" t="s">
        <v>435</v>
      </c>
      <c r="F246" s="63"/>
      <c r="G246" s="44">
        <f>SUM(G247)</f>
        <v>48068450</v>
      </c>
      <c r="H246" s="44">
        <f t="shared" si="58"/>
        <v>48068450</v>
      </c>
      <c r="I246" s="44">
        <f t="shared" si="58"/>
        <v>48091300</v>
      </c>
    </row>
    <row r="247" spans="1:9" ht="47.25">
      <c r="A247" s="103" t="s">
        <v>110</v>
      </c>
      <c r="B247" s="63" t="s">
        <v>293</v>
      </c>
      <c r="C247" s="63" t="s">
        <v>54</v>
      </c>
      <c r="D247" s="63" t="s">
        <v>78</v>
      </c>
      <c r="E247" s="100" t="s">
        <v>435</v>
      </c>
      <c r="F247" s="63" t="s">
        <v>5</v>
      </c>
      <c r="G247" s="67">
        <v>48068450</v>
      </c>
      <c r="H247" s="67">
        <v>48068450</v>
      </c>
      <c r="I247" s="67">
        <v>48091300</v>
      </c>
    </row>
    <row r="248" spans="1:9" ht="15.75">
      <c r="A248" s="121" t="s">
        <v>65</v>
      </c>
      <c r="B248" s="59" t="s">
        <v>293</v>
      </c>
      <c r="C248" s="59" t="s">
        <v>54</v>
      </c>
      <c r="D248" s="59" t="s">
        <v>79</v>
      </c>
      <c r="E248" s="64"/>
      <c r="F248" s="59"/>
      <c r="G248" s="60">
        <f>SUM(G249)</f>
        <v>171798226.44999999</v>
      </c>
      <c r="H248" s="60">
        <f t="shared" ref="H248:I248" si="59">SUM(H249)</f>
        <v>175132024.44999999</v>
      </c>
      <c r="I248" s="60">
        <f t="shared" si="59"/>
        <v>180168153.44999999</v>
      </c>
    </row>
    <row r="249" spans="1:9" ht="63">
      <c r="A249" s="61" t="s">
        <v>694</v>
      </c>
      <c r="B249" s="63" t="s">
        <v>293</v>
      </c>
      <c r="C249" s="63" t="s">
        <v>54</v>
      </c>
      <c r="D249" s="63" t="s">
        <v>79</v>
      </c>
      <c r="E249" s="64" t="s">
        <v>167</v>
      </c>
      <c r="F249" s="59"/>
      <c r="G249" s="44">
        <f>SUM(G251)</f>
        <v>171798226.44999999</v>
      </c>
      <c r="H249" s="44">
        <f>SUM(H251)</f>
        <v>175132024.44999999</v>
      </c>
      <c r="I249" s="44">
        <f>SUM(I251)</f>
        <v>180168153.44999999</v>
      </c>
    </row>
    <row r="250" spans="1:9" ht="15.75">
      <c r="A250" s="61" t="s">
        <v>342</v>
      </c>
      <c r="B250" s="63" t="s">
        <v>293</v>
      </c>
      <c r="C250" s="63" t="s">
        <v>54</v>
      </c>
      <c r="D250" s="63" t="s">
        <v>79</v>
      </c>
      <c r="E250" s="64" t="s">
        <v>168</v>
      </c>
      <c r="F250" s="59"/>
      <c r="G250" s="44">
        <f>G251</f>
        <v>171798226.44999999</v>
      </c>
      <c r="H250" s="44">
        <f t="shared" ref="H250:I250" si="60">H251</f>
        <v>175132024.44999999</v>
      </c>
      <c r="I250" s="44">
        <f t="shared" si="60"/>
        <v>180168153.44999999</v>
      </c>
    </row>
    <row r="251" spans="1:9" ht="63">
      <c r="A251" s="103" t="s">
        <v>623</v>
      </c>
      <c r="B251" s="63" t="s">
        <v>293</v>
      </c>
      <c r="C251" s="63" t="s">
        <v>54</v>
      </c>
      <c r="D251" s="63" t="s">
        <v>79</v>
      </c>
      <c r="E251" s="100" t="s">
        <v>410</v>
      </c>
      <c r="F251" s="126"/>
      <c r="G251" s="104">
        <f>G252+G254+G257+G260+G263+G266+G269+G272+G275+G278+G280+G283+G285+G287+G289+G292</f>
        <v>171798226.44999999</v>
      </c>
      <c r="H251" s="104">
        <f t="shared" ref="H251:I251" si="61">H252+H254+H257+H260+H263+H266+H269+H272+H275+H278+H280+H283+H285+H287+H289+H292</f>
        <v>175132024.44999999</v>
      </c>
      <c r="I251" s="104">
        <f t="shared" si="61"/>
        <v>180168153.44999999</v>
      </c>
    </row>
    <row r="252" spans="1:9" ht="126">
      <c r="A252" s="109" t="s">
        <v>614</v>
      </c>
      <c r="B252" s="63" t="s">
        <v>293</v>
      </c>
      <c r="C252" s="63" t="s">
        <v>54</v>
      </c>
      <c r="D252" s="63" t="s">
        <v>79</v>
      </c>
      <c r="E252" s="100" t="s">
        <v>588</v>
      </c>
      <c r="F252" s="126"/>
      <c r="G252" s="104">
        <v>17320500</v>
      </c>
      <c r="H252" s="104">
        <v>17320500</v>
      </c>
      <c r="I252" s="104">
        <v>17320500</v>
      </c>
    </row>
    <row r="253" spans="1:9" ht="31.5">
      <c r="A253" s="106" t="s">
        <v>24</v>
      </c>
      <c r="B253" s="63" t="s">
        <v>293</v>
      </c>
      <c r="C253" s="63" t="s">
        <v>54</v>
      </c>
      <c r="D253" s="63" t="s">
        <v>79</v>
      </c>
      <c r="E253" s="100" t="s">
        <v>588</v>
      </c>
      <c r="F253" s="126" t="s">
        <v>25</v>
      </c>
      <c r="G253" s="82">
        <v>17320500</v>
      </c>
      <c r="H253" s="82">
        <v>17320500</v>
      </c>
      <c r="I253" s="82">
        <v>17320500</v>
      </c>
    </row>
    <row r="254" spans="1:9" ht="78.75">
      <c r="A254" s="106" t="s">
        <v>244</v>
      </c>
      <c r="B254" s="63" t="s">
        <v>293</v>
      </c>
      <c r="C254" s="63" t="s">
        <v>54</v>
      </c>
      <c r="D254" s="63" t="s">
        <v>79</v>
      </c>
      <c r="E254" s="100" t="s">
        <v>416</v>
      </c>
      <c r="F254" s="126"/>
      <c r="G254" s="104">
        <v>17456125</v>
      </c>
      <c r="H254" s="104">
        <v>18150425</v>
      </c>
      <c r="I254" s="104">
        <v>18872425</v>
      </c>
    </row>
    <row r="255" spans="1:9" ht="47.25">
      <c r="A255" s="101" t="s">
        <v>603</v>
      </c>
      <c r="B255" s="63" t="s">
        <v>293</v>
      </c>
      <c r="C255" s="63" t="s">
        <v>54</v>
      </c>
      <c r="D255" s="63" t="s">
        <v>79</v>
      </c>
      <c r="E255" s="100" t="s">
        <v>416</v>
      </c>
      <c r="F255" s="126" t="s">
        <v>68</v>
      </c>
      <c r="G255" s="104">
        <v>256125</v>
      </c>
      <c r="H255" s="104">
        <v>300425</v>
      </c>
      <c r="I255" s="104">
        <v>372425</v>
      </c>
    </row>
    <row r="256" spans="1:9" ht="31.5">
      <c r="A256" s="106" t="s">
        <v>24</v>
      </c>
      <c r="B256" s="63" t="s">
        <v>293</v>
      </c>
      <c r="C256" s="63" t="s">
        <v>54</v>
      </c>
      <c r="D256" s="63" t="s">
        <v>79</v>
      </c>
      <c r="E256" s="100" t="s">
        <v>416</v>
      </c>
      <c r="F256" s="126" t="s">
        <v>25</v>
      </c>
      <c r="G256" s="104">
        <v>17200000</v>
      </c>
      <c r="H256" s="104">
        <v>17850000</v>
      </c>
      <c r="I256" s="104">
        <v>18500000</v>
      </c>
    </row>
    <row r="257" spans="1:9" ht="78.75">
      <c r="A257" s="106" t="s">
        <v>245</v>
      </c>
      <c r="B257" s="63" t="s">
        <v>293</v>
      </c>
      <c r="C257" s="63" t="s">
        <v>54</v>
      </c>
      <c r="D257" s="63" t="s">
        <v>79</v>
      </c>
      <c r="E257" s="100" t="s">
        <v>417</v>
      </c>
      <c r="F257" s="126"/>
      <c r="G257" s="104">
        <v>534200</v>
      </c>
      <c r="H257" s="104">
        <v>554000</v>
      </c>
      <c r="I257" s="104">
        <v>574600</v>
      </c>
    </row>
    <row r="258" spans="1:9" ht="47.25">
      <c r="A258" s="101" t="s">
        <v>603</v>
      </c>
      <c r="B258" s="63" t="s">
        <v>293</v>
      </c>
      <c r="C258" s="63" t="s">
        <v>54</v>
      </c>
      <c r="D258" s="63" t="s">
        <v>79</v>
      </c>
      <c r="E258" s="100" t="s">
        <v>417</v>
      </c>
      <c r="F258" s="126" t="s">
        <v>68</v>
      </c>
      <c r="G258" s="104">
        <v>14200</v>
      </c>
      <c r="H258" s="104">
        <v>17000</v>
      </c>
      <c r="I258" s="104">
        <v>19600</v>
      </c>
    </row>
    <row r="259" spans="1:9" ht="31.5">
      <c r="A259" s="106" t="s">
        <v>24</v>
      </c>
      <c r="B259" s="63" t="s">
        <v>293</v>
      </c>
      <c r="C259" s="63" t="s">
        <v>54</v>
      </c>
      <c r="D259" s="63" t="s">
        <v>79</v>
      </c>
      <c r="E259" s="100" t="s">
        <v>417</v>
      </c>
      <c r="F259" s="126" t="s">
        <v>25</v>
      </c>
      <c r="G259" s="82">
        <v>520000</v>
      </c>
      <c r="H259" s="82">
        <v>537000</v>
      </c>
      <c r="I259" s="82">
        <v>555000</v>
      </c>
    </row>
    <row r="260" spans="1:9" ht="63">
      <c r="A260" s="106" t="s">
        <v>260</v>
      </c>
      <c r="B260" s="63" t="s">
        <v>293</v>
      </c>
      <c r="C260" s="63" t="s">
        <v>54</v>
      </c>
      <c r="D260" s="63" t="s">
        <v>79</v>
      </c>
      <c r="E260" s="100" t="s">
        <v>418</v>
      </c>
      <c r="F260" s="126"/>
      <c r="G260" s="104">
        <v>16108500</v>
      </c>
      <c r="H260" s="104">
        <v>16748800</v>
      </c>
      <c r="I260" s="104">
        <v>17414700</v>
      </c>
    </row>
    <row r="261" spans="1:9" ht="47.25">
      <c r="A261" s="101" t="s">
        <v>603</v>
      </c>
      <c r="B261" s="63" t="s">
        <v>293</v>
      </c>
      <c r="C261" s="63" t="s">
        <v>54</v>
      </c>
      <c r="D261" s="63" t="s">
        <v>79</v>
      </c>
      <c r="E261" s="100" t="s">
        <v>418</v>
      </c>
      <c r="F261" s="126" t="s">
        <v>68</v>
      </c>
      <c r="G261" s="104">
        <v>258500</v>
      </c>
      <c r="H261" s="104">
        <v>288800</v>
      </c>
      <c r="I261" s="104">
        <v>314700</v>
      </c>
    </row>
    <row r="262" spans="1:9" ht="31.5">
      <c r="A262" s="106" t="s">
        <v>24</v>
      </c>
      <c r="B262" s="63" t="s">
        <v>293</v>
      </c>
      <c r="C262" s="63" t="s">
        <v>54</v>
      </c>
      <c r="D262" s="63" t="s">
        <v>79</v>
      </c>
      <c r="E262" s="100" t="s">
        <v>418</v>
      </c>
      <c r="F262" s="126" t="s">
        <v>25</v>
      </c>
      <c r="G262" s="82">
        <v>15850000</v>
      </c>
      <c r="H262" s="82">
        <v>16460000</v>
      </c>
      <c r="I262" s="82">
        <v>17100000</v>
      </c>
    </row>
    <row r="263" spans="1:9" ht="173.25">
      <c r="A263" s="106" t="s">
        <v>246</v>
      </c>
      <c r="B263" s="63" t="s">
        <v>293</v>
      </c>
      <c r="C263" s="63" t="s">
        <v>54</v>
      </c>
      <c r="D263" s="63" t="s">
        <v>79</v>
      </c>
      <c r="E263" s="100" t="s">
        <v>419</v>
      </c>
      <c r="F263" s="126"/>
      <c r="G263" s="104">
        <v>50900</v>
      </c>
      <c r="H263" s="104">
        <v>52900</v>
      </c>
      <c r="I263" s="104">
        <v>55000</v>
      </c>
    </row>
    <row r="264" spans="1:9" ht="47.25">
      <c r="A264" s="101" t="s">
        <v>603</v>
      </c>
      <c r="B264" s="63" t="s">
        <v>293</v>
      </c>
      <c r="C264" s="63" t="s">
        <v>54</v>
      </c>
      <c r="D264" s="63" t="s">
        <v>79</v>
      </c>
      <c r="E264" s="100" t="s">
        <v>419</v>
      </c>
      <c r="F264" s="126" t="s">
        <v>68</v>
      </c>
      <c r="G264" s="82">
        <v>900</v>
      </c>
      <c r="H264" s="82">
        <v>1400</v>
      </c>
      <c r="I264" s="82">
        <v>2000</v>
      </c>
    </row>
    <row r="265" spans="1:9" ht="31.5">
      <c r="A265" s="106" t="s">
        <v>24</v>
      </c>
      <c r="B265" s="63" t="s">
        <v>293</v>
      </c>
      <c r="C265" s="63" t="s">
        <v>54</v>
      </c>
      <c r="D265" s="63" t="s">
        <v>79</v>
      </c>
      <c r="E265" s="100" t="s">
        <v>419</v>
      </c>
      <c r="F265" s="126" t="s">
        <v>25</v>
      </c>
      <c r="G265" s="82">
        <v>50000</v>
      </c>
      <c r="H265" s="82">
        <v>51500</v>
      </c>
      <c r="I265" s="82">
        <v>53000</v>
      </c>
    </row>
    <row r="266" spans="1:9" ht="173.25">
      <c r="A266" s="106" t="s">
        <v>247</v>
      </c>
      <c r="B266" s="63" t="s">
        <v>293</v>
      </c>
      <c r="C266" s="63" t="s">
        <v>54</v>
      </c>
      <c r="D266" s="63" t="s">
        <v>79</v>
      </c>
      <c r="E266" s="100" t="s">
        <v>420</v>
      </c>
      <c r="F266" s="126"/>
      <c r="G266" s="104">
        <v>981671.65</v>
      </c>
      <c r="H266" s="104">
        <v>981671.65</v>
      </c>
      <c r="I266" s="104">
        <v>981671.65</v>
      </c>
    </row>
    <row r="267" spans="1:9" ht="47.25">
      <c r="A267" s="101" t="s">
        <v>603</v>
      </c>
      <c r="B267" s="63" t="s">
        <v>293</v>
      </c>
      <c r="C267" s="63" t="s">
        <v>54</v>
      </c>
      <c r="D267" s="63" t="s">
        <v>79</v>
      </c>
      <c r="E267" s="100" t="s">
        <v>420</v>
      </c>
      <c r="F267" s="126" t="s">
        <v>68</v>
      </c>
      <c r="G267" s="104">
        <v>11671.65</v>
      </c>
      <c r="H267" s="104">
        <v>11671.65</v>
      </c>
      <c r="I267" s="104">
        <v>11671.65</v>
      </c>
    </row>
    <row r="268" spans="1:9" ht="31.5">
      <c r="A268" s="106" t="s">
        <v>24</v>
      </c>
      <c r="B268" s="63" t="s">
        <v>293</v>
      </c>
      <c r="C268" s="63" t="s">
        <v>54</v>
      </c>
      <c r="D268" s="63" t="s">
        <v>79</v>
      </c>
      <c r="E268" s="100" t="s">
        <v>420</v>
      </c>
      <c r="F268" s="126" t="s">
        <v>25</v>
      </c>
      <c r="G268" s="82">
        <v>970000</v>
      </c>
      <c r="H268" s="82">
        <v>970000</v>
      </c>
      <c r="I268" s="82">
        <v>970000</v>
      </c>
    </row>
    <row r="269" spans="1:9" ht="78.75">
      <c r="A269" s="106" t="s">
        <v>248</v>
      </c>
      <c r="B269" s="63" t="s">
        <v>293</v>
      </c>
      <c r="C269" s="63" t="s">
        <v>54</v>
      </c>
      <c r="D269" s="63" t="s">
        <v>79</v>
      </c>
      <c r="E269" s="100" t="s">
        <v>411</v>
      </c>
      <c r="F269" s="126"/>
      <c r="G269" s="82">
        <f>SUM(G270:G271)</f>
        <v>7725064.7999999998</v>
      </c>
      <c r="H269" s="82">
        <f t="shared" ref="H269:I269" si="62">SUM(H270:H271)</f>
        <v>7725064.7999999998</v>
      </c>
      <c r="I269" s="82">
        <f t="shared" si="62"/>
        <v>7725064.7999999998</v>
      </c>
    </row>
    <row r="270" spans="1:9" ht="47.25">
      <c r="A270" s="65" t="s">
        <v>118</v>
      </c>
      <c r="B270" s="63" t="s">
        <v>293</v>
      </c>
      <c r="C270" s="63" t="s">
        <v>54</v>
      </c>
      <c r="D270" s="63" t="s">
        <v>79</v>
      </c>
      <c r="E270" s="100" t="s">
        <v>411</v>
      </c>
      <c r="F270" s="63" t="s">
        <v>68</v>
      </c>
      <c r="G270" s="82">
        <v>175064.8</v>
      </c>
      <c r="H270" s="82">
        <v>175064.8</v>
      </c>
      <c r="I270" s="82">
        <v>175064.8</v>
      </c>
    </row>
    <row r="271" spans="1:9" ht="31.5">
      <c r="A271" s="61" t="s">
        <v>24</v>
      </c>
      <c r="B271" s="63" t="s">
        <v>293</v>
      </c>
      <c r="C271" s="63" t="s">
        <v>54</v>
      </c>
      <c r="D271" s="63" t="s">
        <v>79</v>
      </c>
      <c r="E271" s="100" t="s">
        <v>411</v>
      </c>
      <c r="F271" s="63" t="s">
        <v>25</v>
      </c>
      <c r="G271" s="82">
        <v>7550000</v>
      </c>
      <c r="H271" s="82">
        <v>7550000</v>
      </c>
      <c r="I271" s="82">
        <v>7550000</v>
      </c>
    </row>
    <row r="272" spans="1:9" ht="110.25">
      <c r="A272" s="61" t="s">
        <v>249</v>
      </c>
      <c r="B272" s="63" t="s">
        <v>293</v>
      </c>
      <c r="C272" s="63" t="s">
        <v>54</v>
      </c>
      <c r="D272" s="63" t="s">
        <v>79</v>
      </c>
      <c r="E272" s="100" t="s">
        <v>421</v>
      </c>
      <c r="F272" s="63"/>
      <c r="G272" s="44">
        <f>SUM(G273:G274)</f>
        <v>81210300</v>
      </c>
      <c r="H272" s="44">
        <f>SUM(H273:H274)</f>
        <v>84447400</v>
      </c>
      <c r="I272" s="44">
        <f>SUM(I273:I274)</f>
        <v>87814560</v>
      </c>
    </row>
    <row r="273" spans="1:9" ht="47.25">
      <c r="A273" s="65" t="s">
        <v>118</v>
      </c>
      <c r="B273" s="63" t="s">
        <v>293</v>
      </c>
      <c r="C273" s="63" t="s">
        <v>54</v>
      </c>
      <c r="D273" s="63" t="s">
        <v>79</v>
      </c>
      <c r="E273" s="100" t="s">
        <v>421</v>
      </c>
      <c r="F273" s="63" t="s">
        <v>68</v>
      </c>
      <c r="G273" s="44">
        <v>517300</v>
      </c>
      <c r="H273" s="44">
        <v>697400</v>
      </c>
      <c r="I273" s="44">
        <v>714560</v>
      </c>
    </row>
    <row r="274" spans="1:9" ht="31.5">
      <c r="A274" s="61" t="s">
        <v>24</v>
      </c>
      <c r="B274" s="63" t="s">
        <v>293</v>
      </c>
      <c r="C274" s="63" t="s">
        <v>54</v>
      </c>
      <c r="D274" s="63" t="s">
        <v>79</v>
      </c>
      <c r="E274" s="100" t="s">
        <v>421</v>
      </c>
      <c r="F274" s="63" t="s">
        <v>25</v>
      </c>
      <c r="G274" s="44">
        <v>80693000</v>
      </c>
      <c r="H274" s="44">
        <v>83750000</v>
      </c>
      <c r="I274" s="44">
        <v>87100000</v>
      </c>
    </row>
    <row r="275" spans="1:9" ht="78.75">
      <c r="A275" s="61" t="s">
        <v>250</v>
      </c>
      <c r="B275" s="63" t="s">
        <v>293</v>
      </c>
      <c r="C275" s="63" t="s">
        <v>54</v>
      </c>
      <c r="D275" s="63" t="s">
        <v>79</v>
      </c>
      <c r="E275" s="100" t="s">
        <v>422</v>
      </c>
      <c r="F275" s="63"/>
      <c r="G275" s="44">
        <f>SUM(G276:G277)</f>
        <v>1001200</v>
      </c>
      <c r="H275" s="44">
        <f>SUM(H276:H277)</f>
        <v>1001200</v>
      </c>
      <c r="I275" s="44">
        <f>SUM(I276:I277)</f>
        <v>1001200</v>
      </c>
    </row>
    <row r="276" spans="1:9" ht="47.25">
      <c r="A276" s="65" t="s">
        <v>118</v>
      </c>
      <c r="B276" s="63" t="s">
        <v>293</v>
      </c>
      <c r="C276" s="63" t="s">
        <v>54</v>
      </c>
      <c r="D276" s="63" t="s">
        <v>79</v>
      </c>
      <c r="E276" s="100" t="s">
        <v>422</v>
      </c>
      <c r="F276" s="63" t="s">
        <v>68</v>
      </c>
      <c r="G276" s="82">
        <v>1200</v>
      </c>
      <c r="H276" s="82">
        <v>1200</v>
      </c>
      <c r="I276" s="82">
        <v>1200</v>
      </c>
    </row>
    <row r="277" spans="1:9" ht="31.5">
      <c r="A277" s="61" t="s">
        <v>24</v>
      </c>
      <c r="B277" s="63" t="s">
        <v>293</v>
      </c>
      <c r="C277" s="63" t="s">
        <v>54</v>
      </c>
      <c r="D277" s="63" t="s">
        <v>79</v>
      </c>
      <c r="E277" s="100" t="s">
        <v>422</v>
      </c>
      <c r="F277" s="63" t="s">
        <v>25</v>
      </c>
      <c r="G277" s="82">
        <v>1000000</v>
      </c>
      <c r="H277" s="82">
        <v>1000000</v>
      </c>
      <c r="I277" s="82">
        <v>1000000</v>
      </c>
    </row>
    <row r="278" spans="1:9" ht="78.75">
      <c r="A278" s="61" t="s">
        <v>251</v>
      </c>
      <c r="B278" s="63" t="s">
        <v>293</v>
      </c>
      <c r="C278" s="63" t="s">
        <v>54</v>
      </c>
      <c r="D278" s="63" t="s">
        <v>79</v>
      </c>
      <c r="E278" s="100" t="s">
        <v>423</v>
      </c>
      <c r="F278" s="63"/>
      <c r="G278" s="44">
        <f>SUM(G279:G279)</f>
        <v>100</v>
      </c>
      <c r="H278" s="44">
        <f>SUM(H279:H279)</f>
        <v>100</v>
      </c>
      <c r="I278" s="44">
        <f>SUM(I279:I279)</f>
        <v>100</v>
      </c>
    </row>
    <row r="279" spans="1:9" ht="31.5">
      <c r="A279" s="61" t="s">
        <v>24</v>
      </c>
      <c r="B279" s="63" t="s">
        <v>293</v>
      </c>
      <c r="C279" s="63" t="s">
        <v>54</v>
      </c>
      <c r="D279" s="63" t="s">
        <v>79</v>
      </c>
      <c r="E279" s="100" t="s">
        <v>423</v>
      </c>
      <c r="F279" s="63" t="s">
        <v>25</v>
      </c>
      <c r="G279" s="82">
        <v>100</v>
      </c>
      <c r="H279" s="82">
        <v>100</v>
      </c>
      <c r="I279" s="82">
        <v>100</v>
      </c>
    </row>
    <row r="280" spans="1:9" ht="126">
      <c r="A280" s="61" t="s">
        <v>252</v>
      </c>
      <c r="B280" s="63" t="s">
        <v>293</v>
      </c>
      <c r="C280" s="63" t="s">
        <v>54</v>
      </c>
      <c r="D280" s="63" t="s">
        <v>79</v>
      </c>
      <c r="E280" s="100" t="s">
        <v>424</v>
      </c>
      <c r="F280" s="63"/>
      <c r="G280" s="44">
        <f>SUM(G281:G282)</f>
        <v>2518400</v>
      </c>
      <c r="H280" s="44">
        <f>SUM(H281:H282)</f>
        <v>2618000</v>
      </c>
      <c r="I280" s="44">
        <f>SUM(I281:I282)</f>
        <v>2721500</v>
      </c>
    </row>
    <row r="281" spans="1:9" ht="47.25">
      <c r="A281" s="65" t="s">
        <v>118</v>
      </c>
      <c r="B281" s="63" t="s">
        <v>293</v>
      </c>
      <c r="C281" s="63" t="s">
        <v>54</v>
      </c>
      <c r="D281" s="63" t="s">
        <v>79</v>
      </c>
      <c r="E281" s="100" t="s">
        <v>424</v>
      </c>
      <c r="F281" s="63" t="s">
        <v>68</v>
      </c>
      <c r="G281" s="44">
        <v>33000</v>
      </c>
      <c r="H281" s="44">
        <v>45000</v>
      </c>
      <c r="I281" s="44">
        <v>50000</v>
      </c>
    </row>
    <row r="282" spans="1:9" ht="31.5">
      <c r="A282" s="61" t="s">
        <v>24</v>
      </c>
      <c r="B282" s="63" t="s">
        <v>293</v>
      </c>
      <c r="C282" s="63" t="s">
        <v>54</v>
      </c>
      <c r="D282" s="63" t="s">
        <v>79</v>
      </c>
      <c r="E282" s="100" t="s">
        <v>424</v>
      </c>
      <c r="F282" s="63" t="s">
        <v>25</v>
      </c>
      <c r="G282" s="82">
        <v>2485400</v>
      </c>
      <c r="H282" s="82">
        <v>2573000</v>
      </c>
      <c r="I282" s="82">
        <v>2671500</v>
      </c>
    </row>
    <row r="283" spans="1:9" ht="31.5">
      <c r="A283" s="61" t="s">
        <v>102</v>
      </c>
      <c r="B283" s="63" t="s">
        <v>293</v>
      </c>
      <c r="C283" s="63" t="s">
        <v>54</v>
      </c>
      <c r="D283" s="63" t="s">
        <v>79</v>
      </c>
      <c r="E283" s="100" t="s">
        <v>428</v>
      </c>
      <c r="F283" s="63"/>
      <c r="G283" s="44">
        <f t="shared" ref="G283:I283" si="63">SUM(G284)</f>
        <v>466000</v>
      </c>
      <c r="H283" s="44">
        <f t="shared" si="63"/>
        <v>466000</v>
      </c>
      <c r="I283" s="44">
        <f t="shared" si="63"/>
        <v>466000</v>
      </c>
    </row>
    <row r="284" spans="1:9" ht="47.25">
      <c r="A284" s="65" t="s">
        <v>118</v>
      </c>
      <c r="B284" s="63" t="s">
        <v>293</v>
      </c>
      <c r="C284" s="63" t="s">
        <v>54</v>
      </c>
      <c r="D284" s="63" t="s">
        <v>79</v>
      </c>
      <c r="E284" s="100" t="s">
        <v>428</v>
      </c>
      <c r="F284" s="63" t="s">
        <v>68</v>
      </c>
      <c r="G284" s="44">
        <v>466000</v>
      </c>
      <c r="H284" s="44">
        <v>466000</v>
      </c>
      <c r="I284" s="44">
        <v>466000</v>
      </c>
    </row>
    <row r="285" spans="1:9" ht="47.25">
      <c r="A285" s="61" t="s">
        <v>103</v>
      </c>
      <c r="B285" s="63" t="s">
        <v>293</v>
      </c>
      <c r="C285" s="63" t="s">
        <v>54</v>
      </c>
      <c r="D285" s="63" t="s">
        <v>79</v>
      </c>
      <c r="E285" s="100" t="s">
        <v>429</v>
      </c>
      <c r="F285" s="63"/>
      <c r="G285" s="44">
        <f t="shared" ref="G285:I285" si="64">SUM(G286)</f>
        <v>400000</v>
      </c>
      <c r="H285" s="44">
        <f t="shared" si="64"/>
        <v>400000</v>
      </c>
      <c r="I285" s="44">
        <f t="shared" si="64"/>
        <v>400000</v>
      </c>
    </row>
    <row r="286" spans="1:9" ht="47.25">
      <c r="A286" s="61" t="s">
        <v>110</v>
      </c>
      <c r="B286" s="63" t="s">
        <v>293</v>
      </c>
      <c r="C286" s="63" t="s">
        <v>54</v>
      </c>
      <c r="D286" s="63" t="s">
        <v>79</v>
      </c>
      <c r="E286" s="100" t="s">
        <v>429</v>
      </c>
      <c r="F286" s="63" t="s">
        <v>5</v>
      </c>
      <c r="G286" s="44">
        <v>400000</v>
      </c>
      <c r="H286" s="44">
        <v>400000</v>
      </c>
      <c r="I286" s="44">
        <v>400000</v>
      </c>
    </row>
    <row r="287" spans="1:9" ht="157.5">
      <c r="A287" s="73" t="s">
        <v>228</v>
      </c>
      <c r="B287" s="63" t="s">
        <v>293</v>
      </c>
      <c r="C287" s="64" t="s">
        <v>54</v>
      </c>
      <c r="D287" s="64" t="s">
        <v>79</v>
      </c>
      <c r="E287" s="100" t="s">
        <v>425</v>
      </c>
      <c r="F287" s="64"/>
      <c r="G287" s="44">
        <f>SUM(G288:G288)</f>
        <v>1500000</v>
      </c>
      <c r="H287" s="82"/>
      <c r="I287" s="82"/>
    </row>
    <row r="288" spans="1:9" ht="31.5">
      <c r="A288" s="65" t="s">
        <v>24</v>
      </c>
      <c r="B288" s="63" t="s">
        <v>293</v>
      </c>
      <c r="C288" s="64" t="s">
        <v>54</v>
      </c>
      <c r="D288" s="64" t="s">
        <v>79</v>
      </c>
      <c r="E288" s="100" t="s">
        <v>425</v>
      </c>
      <c r="F288" s="64" t="s">
        <v>25</v>
      </c>
      <c r="G288" s="82">
        <v>1500000</v>
      </c>
      <c r="H288" s="82"/>
      <c r="I288" s="82"/>
    </row>
    <row r="289" spans="1:9" ht="78.75">
      <c r="A289" s="61" t="s">
        <v>234</v>
      </c>
      <c r="B289" s="63" t="s">
        <v>293</v>
      </c>
      <c r="C289" s="63" t="s">
        <v>54</v>
      </c>
      <c r="D289" s="63" t="s">
        <v>79</v>
      </c>
      <c r="E289" s="107" t="s">
        <v>426</v>
      </c>
      <c r="F289" s="63"/>
      <c r="G289" s="44">
        <f>SUM(G290:G291)</f>
        <v>3883365</v>
      </c>
      <c r="H289" s="44">
        <f>SUM(H290:H291)</f>
        <v>4036463</v>
      </c>
      <c r="I289" s="44">
        <f>SUM(I290:I291)</f>
        <v>4195532</v>
      </c>
    </row>
    <row r="290" spans="1:9" ht="47.25">
      <c r="A290" s="71" t="s">
        <v>118</v>
      </c>
      <c r="B290" s="63" t="s">
        <v>293</v>
      </c>
      <c r="C290" s="63" t="s">
        <v>54</v>
      </c>
      <c r="D290" s="63" t="s">
        <v>79</v>
      </c>
      <c r="E290" s="107" t="s">
        <v>426</v>
      </c>
      <c r="F290" s="63" t="s">
        <v>68</v>
      </c>
      <c r="G290" s="82">
        <v>83365</v>
      </c>
      <c r="H290" s="82">
        <v>86463</v>
      </c>
      <c r="I290" s="82">
        <v>95532</v>
      </c>
    </row>
    <row r="291" spans="1:9" ht="31.5">
      <c r="A291" s="61" t="s">
        <v>24</v>
      </c>
      <c r="B291" s="63" t="s">
        <v>293</v>
      </c>
      <c r="C291" s="63" t="s">
        <v>54</v>
      </c>
      <c r="D291" s="63" t="s">
        <v>79</v>
      </c>
      <c r="E291" s="107" t="s">
        <v>426</v>
      </c>
      <c r="F291" s="63" t="s">
        <v>25</v>
      </c>
      <c r="G291" s="82">
        <v>3800000</v>
      </c>
      <c r="H291" s="82">
        <v>3950000</v>
      </c>
      <c r="I291" s="82">
        <v>4100000</v>
      </c>
    </row>
    <row r="292" spans="1:9" ht="63">
      <c r="A292" s="61" t="s">
        <v>69</v>
      </c>
      <c r="B292" s="63" t="s">
        <v>293</v>
      </c>
      <c r="C292" s="63" t="s">
        <v>54</v>
      </c>
      <c r="D292" s="63" t="s">
        <v>79</v>
      </c>
      <c r="E292" s="100" t="s">
        <v>427</v>
      </c>
      <c r="F292" s="63"/>
      <c r="G292" s="44">
        <f>SUM(G293:G294)</f>
        <v>20641900</v>
      </c>
      <c r="H292" s="44">
        <f>SUM(H293:H294)</f>
        <v>20629500</v>
      </c>
      <c r="I292" s="44">
        <f>SUM(I293:I294)</f>
        <v>20625300</v>
      </c>
    </row>
    <row r="293" spans="1:9" ht="47.25">
      <c r="A293" s="65" t="s">
        <v>118</v>
      </c>
      <c r="B293" s="63" t="s">
        <v>293</v>
      </c>
      <c r="C293" s="63" t="s">
        <v>54</v>
      </c>
      <c r="D293" s="63" t="s">
        <v>79</v>
      </c>
      <c r="E293" s="100" t="s">
        <v>427</v>
      </c>
      <c r="F293" s="63" t="s">
        <v>68</v>
      </c>
      <c r="G293" s="82">
        <v>41900</v>
      </c>
      <c r="H293" s="82">
        <v>49500</v>
      </c>
      <c r="I293" s="82">
        <v>55300</v>
      </c>
    </row>
    <row r="294" spans="1:9" ht="31.5">
      <c r="A294" s="61" t="s">
        <v>24</v>
      </c>
      <c r="B294" s="63" t="s">
        <v>293</v>
      </c>
      <c r="C294" s="63" t="s">
        <v>54</v>
      </c>
      <c r="D294" s="63" t="s">
        <v>79</v>
      </c>
      <c r="E294" s="100" t="s">
        <v>427</v>
      </c>
      <c r="F294" s="63" t="s">
        <v>25</v>
      </c>
      <c r="G294" s="82">
        <v>20600000</v>
      </c>
      <c r="H294" s="82">
        <v>20580000</v>
      </c>
      <c r="I294" s="82">
        <v>20570000</v>
      </c>
    </row>
    <row r="295" spans="1:9" ht="15.75">
      <c r="A295" s="121" t="s">
        <v>15</v>
      </c>
      <c r="B295" s="59" t="s">
        <v>293</v>
      </c>
      <c r="C295" s="59" t="s">
        <v>54</v>
      </c>
      <c r="D295" s="59" t="s">
        <v>81</v>
      </c>
      <c r="E295" s="58"/>
      <c r="F295" s="59"/>
      <c r="G295" s="60">
        <f t="shared" ref="G295:I297" si="65">SUM(G296)</f>
        <v>99584224.829999998</v>
      </c>
      <c r="H295" s="60">
        <f t="shared" si="65"/>
        <v>102397889.56</v>
      </c>
      <c r="I295" s="60">
        <f t="shared" si="65"/>
        <v>105679260.69</v>
      </c>
    </row>
    <row r="296" spans="1:9" ht="63">
      <c r="A296" s="61" t="s">
        <v>694</v>
      </c>
      <c r="B296" s="63" t="s">
        <v>293</v>
      </c>
      <c r="C296" s="63" t="s">
        <v>54</v>
      </c>
      <c r="D296" s="63" t="s">
        <v>81</v>
      </c>
      <c r="E296" s="64" t="s">
        <v>167</v>
      </c>
      <c r="F296" s="59"/>
      <c r="G296" s="44">
        <f t="shared" si="65"/>
        <v>99584224.829999998</v>
      </c>
      <c r="H296" s="44">
        <f t="shared" si="65"/>
        <v>102397889.56</v>
      </c>
      <c r="I296" s="44">
        <f t="shared" si="65"/>
        <v>105679260.69</v>
      </c>
    </row>
    <row r="297" spans="1:9" ht="15.75">
      <c r="A297" s="109" t="s">
        <v>342</v>
      </c>
      <c r="B297" s="63" t="s">
        <v>293</v>
      </c>
      <c r="C297" s="63" t="s">
        <v>54</v>
      </c>
      <c r="D297" s="63" t="s">
        <v>81</v>
      </c>
      <c r="E297" s="100" t="s">
        <v>168</v>
      </c>
      <c r="F297" s="59"/>
      <c r="G297" s="44">
        <f>SUM(G298)</f>
        <v>99584224.829999998</v>
      </c>
      <c r="H297" s="44">
        <f t="shared" si="65"/>
        <v>102397889.56</v>
      </c>
      <c r="I297" s="44">
        <f t="shared" si="65"/>
        <v>105679260.69</v>
      </c>
    </row>
    <row r="298" spans="1:9" ht="31.5">
      <c r="A298" s="106" t="s">
        <v>398</v>
      </c>
      <c r="B298" s="63" t="s">
        <v>293</v>
      </c>
      <c r="C298" s="63" t="s">
        <v>54</v>
      </c>
      <c r="D298" s="63" t="s">
        <v>81</v>
      </c>
      <c r="E298" s="100" t="s">
        <v>399</v>
      </c>
      <c r="F298" s="59"/>
      <c r="G298" s="44">
        <f>SUM(G299+G302+G305+G311+G308+G314+G316)</f>
        <v>99584224.829999998</v>
      </c>
      <c r="H298" s="44">
        <f t="shared" ref="H298:I298" si="66">SUM(H299+H302+H305+H311+H308+H314+H316)</f>
        <v>102397889.56</v>
      </c>
      <c r="I298" s="44">
        <f t="shared" si="66"/>
        <v>105679260.69</v>
      </c>
    </row>
    <row r="299" spans="1:9" ht="63">
      <c r="A299" s="61" t="s">
        <v>253</v>
      </c>
      <c r="B299" s="63" t="s">
        <v>293</v>
      </c>
      <c r="C299" s="63" t="s">
        <v>54</v>
      </c>
      <c r="D299" s="63" t="s">
        <v>81</v>
      </c>
      <c r="E299" s="100" t="s">
        <v>402</v>
      </c>
      <c r="F299" s="63"/>
      <c r="G299" s="44">
        <f>SUM(G300:G301)</f>
        <v>2318600</v>
      </c>
      <c r="H299" s="44">
        <f>SUM(H300:H301)</f>
        <v>2411000</v>
      </c>
      <c r="I299" s="44">
        <f>SUM(I300:I301)</f>
        <v>2507100</v>
      </c>
    </row>
    <row r="300" spans="1:9" ht="47.25">
      <c r="A300" s="65" t="s">
        <v>118</v>
      </c>
      <c r="B300" s="63" t="s">
        <v>293</v>
      </c>
      <c r="C300" s="63" t="s">
        <v>54</v>
      </c>
      <c r="D300" s="63" t="s">
        <v>81</v>
      </c>
      <c r="E300" s="100" t="s">
        <v>402</v>
      </c>
      <c r="F300" s="63" t="s">
        <v>68</v>
      </c>
      <c r="G300" s="82">
        <v>68600</v>
      </c>
      <c r="H300" s="82">
        <v>61000</v>
      </c>
      <c r="I300" s="82">
        <v>107100</v>
      </c>
    </row>
    <row r="301" spans="1:9" ht="31.5">
      <c r="A301" s="61" t="s">
        <v>24</v>
      </c>
      <c r="B301" s="63" t="s">
        <v>293</v>
      </c>
      <c r="C301" s="63" t="s">
        <v>54</v>
      </c>
      <c r="D301" s="63" t="s">
        <v>81</v>
      </c>
      <c r="E301" s="100" t="s">
        <v>402</v>
      </c>
      <c r="F301" s="63" t="s">
        <v>25</v>
      </c>
      <c r="G301" s="82">
        <v>2250000</v>
      </c>
      <c r="H301" s="82">
        <v>2350000</v>
      </c>
      <c r="I301" s="82">
        <v>2400000</v>
      </c>
    </row>
    <row r="302" spans="1:9" ht="47.25">
      <c r="A302" s="61" t="s">
        <v>254</v>
      </c>
      <c r="B302" s="63" t="s">
        <v>293</v>
      </c>
      <c r="C302" s="63" t="s">
        <v>54</v>
      </c>
      <c r="D302" s="63" t="s">
        <v>81</v>
      </c>
      <c r="E302" s="100" t="s">
        <v>403</v>
      </c>
      <c r="F302" s="59"/>
      <c r="G302" s="44">
        <f>SUM(G303:G304)</f>
        <v>5404144.8300000001</v>
      </c>
      <c r="H302" s="44">
        <f>SUM(H303:H304)</f>
        <v>5452009.5599999996</v>
      </c>
      <c r="I302" s="44">
        <f>SUM(I303:I304)</f>
        <v>5872380.6900000004</v>
      </c>
    </row>
    <row r="303" spans="1:9" ht="47.25">
      <c r="A303" s="65" t="s">
        <v>118</v>
      </c>
      <c r="B303" s="63" t="s">
        <v>293</v>
      </c>
      <c r="C303" s="63" t="s">
        <v>54</v>
      </c>
      <c r="D303" s="63" t="s">
        <v>81</v>
      </c>
      <c r="E303" s="100" t="s">
        <v>403</v>
      </c>
      <c r="F303" s="63" t="s">
        <v>68</v>
      </c>
      <c r="G303" s="82">
        <v>104144.83</v>
      </c>
      <c r="H303" s="82">
        <v>102009.56</v>
      </c>
      <c r="I303" s="82">
        <v>172380.69</v>
      </c>
    </row>
    <row r="304" spans="1:9" ht="31.5">
      <c r="A304" s="61" t="s">
        <v>24</v>
      </c>
      <c r="B304" s="63" t="s">
        <v>293</v>
      </c>
      <c r="C304" s="63" t="s">
        <v>54</v>
      </c>
      <c r="D304" s="63" t="s">
        <v>81</v>
      </c>
      <c r="E304" s="100" t="s">
        <v>403</v>
      </c>
      <c r="F304" s="63" t="s">
        <v>25</v>
      </c>
      <c r="G304" s="82">
        <v>5300000</v>
      </c>
      <c r="H304" s="82">
        <v>5350000</v>
      </c>
      <c r="I304" s="82">
        <v>5700000</v>
      </c>
    </row>
    <row r="305" spans="1:9" ht="78.75">
      <c r="A305" s="61" t="s">
        <v>255</v>
      </c>
      <c r="B305" s="63" t="s">
        <v>293</v>
      </c>
      <c r="C305" s="63" t="s">
        <v>54</v>
      </c>
      <c r="D305" s="63" t="s">
        <v>81</v>
      </c>
      <c r="E305" s="100" t="s">
        <v>404</v>
      </c>
      <c r="F305" s="59"/>
      <c r="G305" s="44">
        <f>SUM(G306:G307)</f>
        <v>26514200</v>
      </c>
      <c r="H305" s="44">
        <f>SUM(H306:H307)</f>
        <v>27571200</v>
      </c>
      <c r="I305" s="44">
        <f>SUM(I306:I307)</f>
        <v>28670500</v>
      </c>
    </row>
    <row r="306" spans="1:9" ht="47.25">
      <c r="A306" s="65" t="s">
        <v>118</v>
      </c>
      <c r="B306" s="63" t="s">
        <v>293</v>
      </c>
      <c r="C306" s="63" t="s">
        <v>54</v>
      </c>
      <c r="D306" s="63" t="s">
        <v>81</v>
      </c>
      <c r="E306" s="100" t="s">
        <v>404</v>
      </c>
      <c r="F306" s="63" t="s">
        <v>68</v>
      </c>
      <c r="G306" s="82">
        <v>414200</v>
      </c>
      <c r="H306" s="82">
        <v>571200</v>
      </c>
      <c r="I306" s="82">
        <v>670500</v>
      </c>
    </row>
    <row r="307" spans="1:9" ht="31.5">
      <c r="A307" s="61" t="s">
        <v>24</v>
      </c>
      <c r="B307" s="63" t="s">
        <v>293</v>
      </c>
      <c r="C307" s="63" t="s">
        <v>54</v>
      </c>
      <c r="D307" s="63" t="s">
        <v>81</v>
      </c>
      <c r="E307" s="100" t="s">
        <v>404</v>
      </c>
      <c r="F307" s="63" t="s">
        <v>25</v>
      </c>
      <c r="G307" s="82">
        <v>26100000</v>
      </c>
      <c r="H307" s="82">
        <v>27000000</v>
      </c>
      <c r="I307" s="82">
        <v>28000000</v>
      </c>
    </row>
    <row r="308" spans="1:9" ht="126">
      <c r="A308" s="61" t="s">
        <v>256</v>
      </c>
      <c r="B308" s="63" t="s">
        <v>293</v>
      </c>
      <c r="C308" s="63" t="s">
        <v>54</v>
      </c>
      <c r="D308" s="63" t="s">
        <v>81</v>
      </c>
      <c r="E308" s="100" t="s">
        <v>409</v>
      </c>
      <c r="F308" s="63"/>
      <c r="G308" s="44">
        <f>SUM(G309:G310)</f>
        <v>26878400</v>
      </c>
      <c r="H308" s="44">
        <f>SUM(H309:H310)</f>
        <v>27038300</v>
      </c>
      <c r="I308" s="44">
        <f>SUM(I309:I310)</f>
        <v>27189200</v>
      </c>
    </row>
    <row r="309" spans="1:9" ht="94.5">
      <c r="A309" s="61" t="s">
        <v>23</v>
      </c>
      <c r="B309" s="63" t="s">
        <v>293</v>
      </c>
      <c r="C309" s="63" t="s">
        <v>54</v>
      </c>
      <c r="D309" s="63" t="s">
        <v>81</v>
      </c>
      <c r="E309" s="100" t="s">
        <v>409</v>
      </c>
      <c r="F309" s="63" t="s">
        <v>27</v>
      </c>
      <c r="G309" s="44">
        <v>21841000</v>
      </c>
      <c r="H309" s="44">
        <v>21841000</v>
      </c>
      <c r="I309" s="44">
        <v>21841000</v>
      </c>
    </row>
    <row r="310" spans="1:9" ht="47.25">
      <c r="A310" s="65" t="s">
        <v>118</v>
      </c>
      <c r="B310" s="63" t="s">
        <v>293</v>
      </c>
      <c r="C310" s="63" t="s">
        <v>54</v>
      </c>
      <c r="D310" s="63" t="s">
        <v>81</v>
      </c>
      <c r="E310" s="100" t="s">
        <v>409</v>
      </c>
      <c r="F310" s="63" t="s">
        <v>68</v>
      </c>
      <c r="G310" s="44">
        <v>5037400</v>
      </c>
      <c r="H310" s="44">
        <v>5197300</v>
      </c>
      <c r="I310" s="44">
        <v>5348200</v>
      </c>
    </row>
    <row r="311" spans="1:9" ht="126">
      <c r="A311" s="61" t="s">
        <v>261</v>
      </c>
      <c r="B311" s="63" t="s">
        <v>293</v>
      </c>
      <c r="C311" s="63" t="s">
        <v>54</v>
      </c>
      <c r="D311" s="63" t="s">
        <v>81</v>
      </c>
      <c r="E311" s="100" t="s">
        <v>405</v>
      </c>
      <c r="F311" s="59"/>
      <c r="G311" s="44">
        <f>SUM(G312:G313)</f>
        <v>37928880</v>
      </c>
      <c r="H311" s="44">
        <f>SUM(H312:H313)</f>
        <v>39385380</v>
      </c>
      <c r="I311" s="44">
        <f>SUM(I312:I313)</f>
        <v>40900080</v>
      </c>
    </row>
    <row r="312" spans="1:9" ht="47.25">
      <c r="A312" s="65" t="s">
        <v>118</v>
      </c>
      <c r="B312" s="63" t="s">
        <v>293</v>
      </c>
      <c r="C312" s="63" t="s">
        <v>54</v>
      </c>
      <c r="D312" s="63" t="s">
        <v>81</v>
      </c>
      <c r="E312" s="100" t="s">
        <v>405</v>
      </c>
      <c r="F312" s="63" t="s">
        <v>68</v>
      </c>
      <c r="G312" s="82">
        <v>428880</v>
      </c>
      <c r="H312" s="82">
        <v>585380</v>
      </c>
      <c r="I312" s="82">
        <v>700080</v>
      </c>
    </row>
    <row r="313" spans="1:9" ht="31.5">
      <c r="A313" s="61" t="s">
        <v>24</v>
      </c>
      <c r="B313" s="63" t="s">
        <v>293</v>
      </c>
      <c r="C313" s="63" t="s">
        <v>54</v>
      </c>
      <c r="D313" s="63" t="s">
        <v>81</v>
      </c>
      <c r="E313" s="100" t="s">
        <v>405</v>
      </c>
      <c r="F313" s="63" t="s">
        <v>25</v>
      </c>
      <c r="G313" s="44">
        <v>37500000</v>
      </c>
      <c r="H313" s="44">
        <v>38800000</v>
      </c>
      <c r="I313" s="44">
        <v>40200000</v>
      </c>
    </row>
    <row r="314" spans="1:9" ht="31.5">
      <c r="A314" s="65" t="s">
        <v>147</v>
      </c>
      <c r="B314" s="63" t="s">
        <v>293</v>
      </c>
      <c r="C314" s="63" t="s">
        <v>54</v>
      </c>
      <c r="D314" s="63" t="s">
        <v>81</v>
      </c>
      <c r="E314" s="100" t="s">
        <v>406</v>
      </c>
      <c r="F314" s="63"/>
      <c r="G314" s="44">
        <f>SUM(G315)</f>
        <v>400000</v>
      </c>
      <c r="H314" s="44">
        <f t="shared" ref="H314:I316" si="67">SUM(H315)</f>
        <v>400000</v>
      </c>
      <c r="I314" s="44">
        <f t="shared" si="67"/>
        <v>400000</v>
      </c>
    </row>
    <row r="315" spans="1:9" ht="47.25">
      <c r="A315" s="65" t="s">
        <v>118</v>
      </c>
      <c r="B315" s="63" t="s">
        <v>293</v>
      </c>
      <c r="C315" s="63" t="s">
        <v>54</v>
      </c>
      <c r="D315" s="63" t="s">
        <v>81</v>
      </c>
      <c r="E315" s="100" t="s">
        <v>406</v>
      </c>
      <c r="F315" s="63" t="s">
        <v>68</v>
      </c>
      <c r="G315" s="82">
        <v>400000</v>
      </c>
      <c r="H315" s="82">
        <v>400000</v>
      </c>
      <c r="I315" s="82">
        <v>400000</v>
      </c>
    </row>
    <row r="316" spans="1:9" ht="31.5">
      <c r="A316" s="65" t="s">
        <v>123</v>
      </c>
      <c r="B316" s="63" t="s">
        <v>293</v>
      </c>
      <c r="C316" s="63" t="s">
        <v>54</v>
      </c>
      <c r="D316" s="63" t="s">
        <v>81</v>
      </c>
      <c r="E316" s="100" t="s">
        <v>407</v>
      </c>
      <c r="F316" s="63"/>
      <c r="G316" s="44">
        <f>SUM(G317)</f>
        <v>140000</v>
      </c>
      <c r="H316" s="44">
        <f t="shared" si="67"/>
        <v>140000</v>
      </c>
      <c r="I316" s="44">
        <f t="shared" si="67"/>
        <v>140000</v>
      </c>
    </row>
    <row r="317" spans="1:9" ht="47.25">
      <c r="A317" s="65" t="s">
        <v>118</v>
      </c>
      <c r="B317" s="63" t="s">
        <v>293</v>
      </c>
      <c r="C317" s="63" t="s">
        <v>54</v>
      </c>
      <c r="D317" s="63" t="s">
        <v>81</v>
      </c>
      <c r="E317" s="100" t="s">
        <v>407</v>
      </c>
      <c r="F317" s="63" t="s">
        <v>68</v>
      </c>
      <c r="G317" s="82">
        <v>140000</v>
      </c>
      <c r="H317" s="82">
        <v>140000</v>
      </c>
      <c r="I317" s="82">
        <v>140000</v>
      </c>
    </row>
    <row r="318" spans="1:9" ht="31.5">
      <c r="A318" s="121" t="s">
        <v>66</v>
      </c>
      <c r="B318" s="59" t="s">
        <v>293</v>
      </c>
      <c r="C318" s="59" t="s">
        <v>54</v>
      </c>
      <c r="D318" s="59" t="s">
        <v>83</v>
      </c>
      <c r="E318" s="58"/>
      <c r="F318" s="59"/>
      <c r="G318" s="60">
        <f>SUM(G319)</f>
        <v>28995807.689999998</v>
      </c>
      <c r="H318" s="60">
        <f>SUM(H319)</f>
        <v>29058065.539999999</v>
      </c>
      <c r="I318" s="60">
        <f>SUM(I319)</f>
        <v>28991388.039999999</v>
      </c>
    </row>
    <row r="319" spans="1:9" ht="63">
      <c r="A319" s="61" t="s">
        <v>694</v>
      </c>
      <c r="B319" s="63" t="s">
        <v>293</v>
      </c>
      <c r="C319" s="63" t="s">
        <v>54</v>
      </c>
      <c r="D319" s="63" t="s">
        <v>83</v>
      </c>
      <c r="E319" s="64" t="s">
        <v>167</v>
      </c>
      <c r="F319" s="63"/>
      <c r="G319" s="44">
        <f t="shared" ref="G319:I319" si="68">SUM(G320)</f>
        <v>28995807.689999998</v>
      </c>
      <c r="H319" s="44">
        <f t="shared" si="68"/>
        <v>29058065.539999999</v>
      </c>
      <c r="I319" s="44">
        <f t="shared" si="68"/>
        <v>28991388.039999999</v>
      </c>
    </row>
    <row r="320" spans="1:9" ht="15.75">
      <c r="A320" s="109" t="s">
        <v>342</v>
      </c>
      <c r="B320" s="63" t="s">
        <v>293</v>
      </c>
      <c r="C320" s="63" t="s">
        <v>54</v>
      </c>
      <c r="D320" s="63" t="s">
        <v>83</v>
      </c>
      <c r="E320" s="100" t="s">
        <v>168</v>
      </c>
      <c r="F320" s="63"/>
      <c r="G320" s="44">
        <f>SUM(G321+G328+G342+G347+G352)</f>
        <v>28995807.689999998</v>
      </c>
      <c r="H320" s="44">
        <f t="shared" ref="H320:I320" si="69">SUM(H321+H328+H342+H347+H352)</f>
        <v>29058065.539999999</v>
      </c>
      <c r="I320" s="44">
        <f t="shared" si="69"/>
        <v>28991388.039999999</v>
      </c>
    </row>
    <row r="321" spans="1:9" ht="31.5">
      <c r="A321" s="106" t="s">
        <v>398</v>
      </c>
      <c r="B321" s="63" t="s">
        <v>293</v>
      </c>
      <c r="C321" s="63" t="s">
        <v>54</v>
      </c>
      <c r="D321" s="63" t="s">
        <v>83</v>
      </c>
      <c r="E321" s="100" t="s">
        <v>399</v>
      </c>
      <c r="F321" s="63"/>
      <c r="G321" s="44">
        <f>SUM(G325+G322)</f>
        <v>4042767.1</v>
      </c>
      <c r="H321" s="44">
        <f t="shared" ref="H321:I321" si="70">SUM(H325+H322)</f>
        <v>4062747.1</v>
      </c>
      <c r="I321" s="44">
        <f t="shared" si="70"/>
        <v>4083517.1</v>
      </c>
    </row>
    <row r="322" spans="1:9" ht="236.25">
      <c r="A322" s="74" t="s">
        <v>229</v>
      </c>
      <c r="B322" s="63" t="s">
        <v>293</v>
      </c>
      <c r="C322" s="64" t="s">
        <v>54</v>
      </c>
      <c r="D322" s="64" t="s">
        <v>83</v>
      </c>
      <c r="E322" s="100" t="s">
        <v>400</v>
      </c>
      <c r="F322" s="64"/>
      <c r="G322" s="70">
        <f>SUM(G324+G323)</f>
        <v>499310</v>
      </c>
      <c r="H322" s="70">
        <f>SUM(H324+H323)</f>
        <v>519290</v>
      </c>
      <c r="I322" s="70">
        <f>SUM(I324+I323)</f>
        <v>540060</v>
      </c>
    </row>
    <row r="323" spans="1:9" ht="94.5">
      <c r="A323" s="61" t="s">
        <v>23</v>
      </c>
      <c r="B323" s="63" t="s">
        <v>293</v>
      </c>
      <c r="C323" s="64" t="s">
        <v>54</v>
      </c>
      <c r="D323" s="64" t="s">
        <v>83</v>
      </c>
      <c r="E323" s="100" t="s">
        <v>400</v>
      </c>
      <c r="F323" s="63" t="s">
        <v>27</v>
      </c>
      <c r="G323" s="70">
        <v>338520</v>
      </c>
      <c r="H323" s="70">
        <v>390600</v>
      </c>
      <c r="I323" s="70">
        <v>390600</v>
      </c>
    </row>
    <row r="324" spans="1:9" ht="47.25">
      <c r="A324" s="65" t="s">
        <v>118</v>
      </c>
      <c r="B324" s="63" t="s">
        <v>293</v>
      </c>
      <c r="C324" s="64" t="s">
        <v>54</v>
      </c>
      <c r="D324" s="64" t="s">
        <v>83</v>
      </c>
      <c r="E324" s="100" t="s">
        <v>400</v>
      </c>
      <c r="F324" s="64" t="s">
        <v>68</v>
      </c>
      <c r="G324" s="82">
        <v>160790</v>
      </c>
      <c r="H324" s="82">
        <v>128690</v>
      </c>
      <c r="I324" s="82">
        <v>149460</v>
      </c>
    </row>
    <row r="325" spans="1:9" ht="63">
      <c r="A325" s="72" t="s">
        <v>219</v>
      </c>
      <c r="B325" s="63" t="s">
        <v>293</v>
      </c>
      <c r="C325" s="63" t="s">
        <v>54</v>
      </c>
      <c r="D325" s="63" t="s">
        <v>83</v>
      </c>
      <c r="E325" s="100" t="s">
        <v>401</v>
      </c>
      <c r="F325" s="63"/>
      <c r="G325" s="44">
        <f>SUM(G326:G327)</f>
        <v>3543457.1</v>
      </c>
      <c r="H325" s="44">
        <f>SUM(H326:H327)</f>
        <v>3543457.1</v>
      </c>
      <c r="I325" s="44">
        <f>SUM(I326:I327)</f>
        <v>3543457.1</v>
      </c>
    </row>
    <row r="326" spans="1:9" ht="94.5">
      <c r="A326" s="61" t="s">
        <v>23</v>
      </c>
      <c r="B326" s="63" t="s">
        <v>293</v>
      </c>
      <c r="C326" s="63" t="s">
        <v>54</v>
      </c>
      <c r="D326" s="63" t="s">
        <v>83</v>
      </c>
      <c r="E326" s="100" t="s">
        <v>401</v>
      </c>
      <c r="F326" s="63" t="s">
        <v>27</v>
      </c>
      <c r="G326" s="44">
        <v>3283457.1</v>
      </c>
      <c r="H326" s="44">
        <v>3283457.1</v>
      </c>
      <c r="I326" s="44">
        <v>3283457.1</v>
      </c>
    </row>
    <row r="327" spans="1:9" ht="47.25">
      <c r="A327" s="65" t="s">
        <v>118</v>
      </c>
      <c r="B327" s="63" t="s">
        <v>293</v>
      </c>
      <c r="C327" s="63" t="s">
        <v>54</v>
      </c>
      <c r="D327" s="63" t="s">
        <v>83</v>
      </c>
      <c r="E327" s="100" t="s">
        <v>401</v>
      </c>
      <c r="F327" s="63" t="s">
        <v>68</v>
      </c>
      <c r="G327" s="44">
        <v>260000</v>
      </c>
      <c r="H327" s="44">
        <v>260000</v>
      </c>
      <c r="I327" s="44">
        <v>260000</v>
      </c>
    </row>
    <row r="328" spans="1:9" ht="63">
      <c r="A328" s="103" t="s">
        <v>623</v>
      </c>
      <c r="B328" s="63" t="s">
        <v>293</v>
      </c>
      <c r="C328" s="63" t="s">
        <v>54</v>
      </c>
      <c r="D328" s="63" t="s">
        <v>83</v>
      </c>
      <c r="E328" s="100" t="s">
        <v>410</v>
      </c>
      <c r="F328" s="63"/>
      <c r="G328" s="44">
        <f>SUM(G329+G332+G334+G337+G340)</f>
        <v>10765341.93</v>
      </c>
      <c r="H328" s="44">
        <f t="shared" ref="H328:I328" si="71">SUM(H329+H332+H334+H337+H340)</f>
        <v>10807619.780000001</v>
      </c>
      <c r="I328" s="44">
        <f t="shared" si="71"/>
        <v>10830772.280000001</v>
      </c>
    </row>
    <row r="329" spans="1:9" ht="63">
      <c r="A329" s="61" t="s">
        <v>105</v>
      </c>
      <c r="B329" s="63" t="s">
        <v>293</v>
      </c>
      <c r="C329" s="63" t="s">
        <v>54</v>
      </c>
      <c r="D329" s="63" t="s">
        <v>83</v>
      </c>
      <c r="E329" s="100" t="s">
        <v>411</v>
      </c>
      <c r="F329" s="63"/>
      <c r="G329" s="44">
        <f>SUM(G330:G331)</f>
        <v>4710658.7300000004</v>
      </c>
      <c r="H329" s="44">
        <f>SUM(H330:H331)</f>
        <v>4710658.7300000004</v>
      </c>
      <c r="I329" s="44">
        <f>SUM(I330:I331)</f>
        <v>4710658.7300000004</v>
      </c>
    </row>
    <row r="330" spans="1:9" ht="94.5">
      <c r="A330" s="61" t="s">
        <v>23</v>
      </c>
      <c r="B330" s="63" t="s">
        <v>293</v>
      </c>
      <c r="C330" s="63" t="s">
        <v>54</v>
      </c>
      <c r="D330" s="63" t="s">
        <v>83</v>
      </c>
      <c r="E330" s="100" t="s">
        <v>411</v>
      </c>
      <c r="F330" s="63" t="s">
        <v>27</v>
      </c>
      <c r="G330" s="44">
        <v>3986000</v>
      </c>
      <c r="H330" s="44">
        <v>3986000</v>
      </c>
      <c r="I330" s="44">
        <v>3986000</v>
      </c>
    </row>
    <row r="331" spans="1:9" ht="47.25">
      <c r="A331" s="65" t="s">
        <v>118</v>
      </c>
      <c r="B331" s="63" t="s">
        <v>293</v>
      </c>
      <c r="C331" s="63" t="s">
        <v>54</v>
      </c>
      <c r="D331" s="63" t="s">
        <v>83</v>
      </c>
      <c r="E331" s="100" t="s">
        <v>411</v>
      </c>
      <c r="F331" s="63" t="s">
        <v>68</v>
      </c>
      <c r="G331" s="44">
        <v>724658.73</v>
      </c>
      <c r="H331" s="44">
        <v>724658.73</v>
      </c>
      <c r="I331" s="44">
        <v>724658.73</v>
      </c>
    </row>
    <row r="332" spans="1:9" ht="110.25">
      <c r="A332" s="72" t="s">
        <v>220</v>
      </c>
      <c r="B332" s="63" t="s">
        <v>293</v>
      </c>
      <c r="C332" s="64" t="s">
        <v>54</v>
      </c>
      <c r="D332" s="64" t="s">
        <v>83</v>
      </c>
      <c r="E332" s="100" t="s">
        <v>412</v>
      </c>
      <c r="F332" s="64"/>
      <c r="G332" s="44">
        <f>SUM(G333)</f>
        <v>18200</v>
      </c>
      <c r="H332" s="44">
        <f>SUM(H333)</f>
        <v>18200</v>
      </c>
      <c r="I332" s="44">
        <f>SUM(I333)</f>
        <v>18200</v>
      </c>
    </row>
    <row r="333" spans="1:9" ht="47.25">
      <c r="A333" s="65" t="s">
        <v>118</v>
      </c>
      <c r="B333" s="63" t="s">
        <v>293</v>
      </c>
      <c r="C333" s="64" t="s">
        <v>54</v>
      </c>
      <c r="D333" s="64" t="s">
        <v>83</v>
      </c>
      <c r="E333" s="100" t="s">
        <v>412</v>
      </c>
      <c r="F333" s="64" t="s">
        <v>68</v>
      </c>
      <c r="G333" s="67">
        <v>18200</v>
      </c>
      <c r="H333" s="67">
        <v>18200</v>
      </c>
      <c r="I333" s="67">
        <v>18200</v>
      </c>
    </row>
    <row r="334" spans="1:9" ht="173.25">
      <c r="A334" s="74" t="s">
        <v>221</v>
      </c>
      <c r="B334" s="63" t="s">
        <v>293</v>
      </c>
      <c r="C334" s="64" t="s">
        <v>54</v>
      </c>
      <c r="D334" s="64" t="s">
        <v>83</v>
      </c>
      <c r="E334" s="100" t="s">
        <v>413</v>
      </c>
      <c r="F334" s="64"/>
      <c r="G334" s="70">
        <f>SUM(G336+G335)</f>
        <v>900000</v>
      </c>
      <c r="H334" s="70">
        <f>SUM(H336+H335)</f>
        <v>900000</v>
      </c>
      <c r="I334" s="70">
        <f>SUM(I336+I335)</f>
        <v>900000</v>
      </c>
    </row>
    <row r="335" spans="1:9" ht="94.5">
      <c r="A335" s="61" t="s">
        <v>23</v>
      </c>
      <c r="B335" s="63" t="s">
        <v>293</v>
      </c>
      <c r="C335" s="64" t="s">
        <v>54</v>
      </c>
      <c r="D335" s="64" t="s">
        <v>83</v>
      </c>
      <c r="E335" s="100" t="s">
        <v>413</v>
      </c>
      <c r="F335" s="63" t="s">
        <v>27</v>
      </c>
      <c r="G335" s="70">
        <v>400000</v>
      </c>
      <c r="H335" s="70">
        <v>400000</v>
      </c>
      <c r="I335" s="70">
        <v>400000</v>
      </c>
    </row>
    <row r="336" spans="1:9" ht="47.25">
      <c r="A336" s="65" t="s">
        <v>118</v>
      </c>
      <c r="B336" s="63" t="s">
        <v>293</v>
      </c>
      <c r="C336" s="64" t="s">
        <v>54</v>
      </c>
      <c r="D336" s="64" t="s">
        <v>83</v>
      </c>
      <c r="E336" s="100" t="s">
        <v>413</v>
      </c>
      <c r="F336" s="64" t="s">
        <v>68</v>
      </c>
      <c r="G336" s="82">
        <v>500000</v>
      </c>
      <c r="H336" s="82">
        <v>500000</v>
      </c>
      <c r="I336" s="82">
        <v>500000</v>
      </c>
    </row>
    <row r="337" spans="1:9" ht="204.75">
      <c r="A337" s="74" t="s">
        <v>222</v>
      </c>
      <c r="B337" s="63" t="s">
        <v>293</v>
      </c>
      <c r="C337" s="64" t="s">
        <v>54</v>
      </c>
      <c r="D337" s="64" t="s">
        <v>83</v>
      </c>
      <c r="E337" s="100" t="s">
        <v>414</v>
      </c>
      <c r="F337" s="64"/>
      <c r="G337" s="70">
        <f>SUM(G339+G338)</f>
        <v>4600000</v>
      </c>
      <c r="H337" s="70">
        <f>SUM(H339+H338)</f>
        <v>4600000</v>
      </c>
      <c r="I337" s="70">
        <f>SUM(I339+I338)</f>
        <v>4600000</v>
      </c>
    </row>
    <row r="338" spans="1:9" ht="94.5">
      <c r="A338" s="61" t="s">
        <v>23</v>
      </c>
      <c r="B338" s="63" t="s">
        <v>293</v>
      </c>
      <c r="C338" s="64" t="s">
        <v>54</v>
      </c>
      <c r="D338" s="64" t="s">
        <v>83</v>
      </c>
      <c r="E338" s="100" t="s">
        <v>414</v>
      </c>
      <c r="F338" s="63" t="s">
        <v>27</v>
      </c>
      <c r="G338" s="70">
        <v>3906000</v>
      </c>
      <c r="H338" s="70">
        <v>3906000</v>
      </c>
      <c r="I338" s="70">
        <v>3906000</v>
      </c>
    </row>
    <row r="339" spans="1:9" ht="47.25">
      <c r="A339" s="65" t="s">
        <v>118</v>
      </c>
      <c r="B339" s="63" t="s">
        <v>293</v>
      </c>
      <c r="C339" s="64" t="s">
        <v>54</v>
      </c>
      <c r="D339" s="64" t="s">
        <v>83</v>
      </c>
      <c r="E339" s="100" t="s">
        <v>414</v>
      </c>
      <c r="F339" s="64" t="s">
        <v>68</v>
      </c>
      <c r="G339" s="70">
        <v>694000</v>
      </c>
      <c r="H339" s="70">
        <v>694000</v>
      </c>
      <c r="I339" s="70">
        <v>694000</v>
      </c>
    </row>
    <row r="340" spans="1:9" ht="126">
      <c r="A340" s="72" t="s">
        <v>224</v>
      </c>
      <c r="B340" s="63" t="s">
        <v>293</v>
      </c>
      <c r="C340" s="64" t="s">
        <v>54</v>
      </c>
      <c r="D340" s="64" t="s">
        <v>83</v>
      </c>
      <c r="E340" s="100" t="s">
        <v>415</v>
      </c>
      <c r="F340" s="64"/>
      <c r="G340" s="44">
        <f t="shared" ref="G340:I343" si="72">SUM(G341)</f>
        <v>536483.19999999995</v>
      </c>
      <c r="H340" s="44">
        <f t="shared" si="72"/>
        <v>578761.05000000005</v>
      </c>
      <c r="I340" s="44">
        <f t="shared" si="72"/>
        <v>601913.55000000005</v>
      </c>
    </row>
    <row r="341" spans="1:9" ht="47.25">
      <c r="A341" s="65" t="s">
        <v>118</v>
      </c>
      <c r="B341" s="63" t="s">
        <v>293</v>
      </c>
      <c r="C341" s="64" t="s">
        <v>54</v>
      </c>
      <c r="D341" s="64" t="s">
        <v>83</v>
      </c>
      <c r="E341" s="100" t="s">
        <v>415</v>
      </c>
      <c r="F341" s="64" t="s">
        <v>68</v>
      </c>
      <c r="G341" s="82">
        <v>536483.19999999995</v>
      </c>
      <c r="H341" s="82">
        <v>578761.05000000005</v>
      </c>
      <c r="I341" s="82">
        <v>601913.55000000005</v>
      </c>
    </row>
    <row r="342" spans="1:9" ht="31.5">
      <c r="A342" s="103" t="s">
        <v>430</v>
      </c>
      <c r="B342" s="63" t="s">
        <v>293</v>
      </c>
      <c r="C342" s="63" t="s">
        <v>54</v>
      </c>
      <c r="D342" s="63" t="s">
        <v>83</v>
      </c>
      <c r="E342" s="100" t="s">
        <v>431</v>
      </c>
      <c r="F342" s="63"/>
      <c r="G342" s="44">
        <f>SUM(G343+G345)</f>
        <v>190600</v>
      </c>
      <c r="H342" s="44">
        <f t="shared" ref="H342:I342" si="73">SUM(H343+H345)</f>
        <v>190600</v>
      </c>
      <c r="I342" s="44">
        <f t="shared" si="73"/>
        <v>80000</v>
      </c>
    </row>
    <row r="343" spans="1:9" ht="63">
      <c r="A343" s="72" t="s">
        <v>223</v>
      </c>
      <c r="B343" s="63" t="s">
        <v>293</v>
      </c>
      <c r="C343" s="63" t="s">
        <v>54</v>
      </c>
      <c r="D343" s="63" t="s">
        <v>83</v>
      </c>
      <c r="E343" s="100" t="s">
        <v>432</v>
      </c>
      <c r="F343" s="63"/>
      <c r="G343" s="44">
        <f t="shared" si="72"/>
        <v>110600</v>
      </c>
      <c r="H343" s="44">
        <f t="shared" si="72"/>
        <v>110600</v>
      </c>
      <c r="I343" s="44"/>
    </row>
    <row r="344" spans="1:9" ht="47.25">
      <c r="A344" s="65" t="s">
        <v>118</v>
      </c>
      <c r="B344" s="63" t="s">
        <v>293</v>
      </c>
      <c r="C344" s="63" t="s">
        <v>54</v>
      </c>
      <c r="D344" s="63" t="s">
        <v>83</v>
      </c>
      <c r="E344" s="100" t="s">
        <v>432</v>
      </c>
      <c r="F344" s="63" t="s">
        <v>68</v>
      </c>
      <c r="G344" s="44">
        <v>110600</v>
      </c>
      <c r="H344" s="44">
        <v>110600</v>
      </c>
      <c r="I344" s="44"/>
    </row>
    <row r="345" spans="1:9" ht="94.5">
      <c r="A345" s="61" t="s">
        <v>104</v>
      </c>
      <c r="B345" s="63" t="s">
        <v>293</v>
      </c>
      <c r="C345" s="63" t="s">
        <v>54</v>
      </c>
      <c r="D345" s="63" t="s">
        <v>83</v>
      </c>
      <c r="E345" s="100" t="s">
        <v>433</v>
      </c>
      <c r="F345" s="63"/>
      <c r="G345" s="44">
        <f>SUM(G346)</f>
        <v>80000</v>
      </c>
      <c r="H345" s="44">
        <f>SUM(H346)</f>
        <v>80000</v>
      </c>
      <c r="I345" s="44">
        <f>SUM(I346)</f>
        <v>80000</v>
      </c>
    </row>
    <row r="346" spans="1:9" ht="47.25">
      <c r="A346" s="65" t="s">
        <v>118</v>
      </c>
      <c r="B346" s="63" t="s">
        <v>293</v>
      </c>
      <c r="C346" s="63" t="s">
        <v>54</v>
      </c>
      <c r="D346" s="63" t="s">
        <v>83</v>
      </c>
      <c r="E346" s="100" t="s">
        <v>433</v>
      </c>
      <c r="F346" s="63" t="s">
        <v>68</v>
      </c>
      <c r="G346" s="44">
        <v>80000</v>
      </c>
      <c r="H346" s="44">
        <v>80000</v>
      </c>
      <c r="I346" s="44">
        <v>80000</v>
      </c>
    </row>
    <row r="347" spans="1:9" ht="63">
      <c r="A347" s="103" t="s">
        <v>434</v>
      </c>
      <c r="B347" s="63" t="s">
        <v>293</v>
      </c>
      <c r="C347" s="63" t="s">
        <v>54</v>
      </c>
      <c r="D347" s="63" t="s">
        <v>83</v>
      </c>
      <c r="E347" s="107" t="s">
        <v>186</v>
      </c>
      <c r="F347" s="63"/>
      <c r="G347" s="44">
        <f t="shared" ref="G347:I347" si="74">SUM(G348)</f>
        <v>11982098.66</v>
      </c>
      <c r="H347" s="44">
        <f t="shared" si="74"/>
        <v>11982098.66</v>
      </c>
      <c r="I347" s="44">
        <f t="shared" si="74"/>
        <v>11982098.66</v>
      </c>
    </row>
    <row r="348" spans="1:9" ht="47.25">
      <c r="A348" s="61" t="s">
        <v>8</v>
      </c>
      <c r="B348" s="63" t="s">
        <v>293</v>
      </c>
      <c r="C348" s="63" t="s">
        <v>54</v>
      </c>
      <c r="D348" s="63" t="s">
        <v>83</v>
      </c>
      <c r="E348" s="107" t="s">
        <v>645</v>
      </c>
      <c r="F348" s="63"/>
      <c r="G348" s="44">
        <f>SUM(G349:G351)</f>
        <v>11982098.66</v>
      </c>
      <c r="H348" s="44">
        <f>SUM(H349:H351)</f>
        <v>11982098.66</v>
      </c>
      <c r="I348" s="44">
        <f>SUM(I349:I351)</f>
        <v>11982098.66</v>
      </c>
    </row>
    <row r="349" spans="1:9" ht="94.5">
      <c r="A349" s="61" t="s">
        <v>23</v>
      </c>
      <c r="B349" s="63" t="s">
        <v>293</v>
      </c>
      <c r="C349" s="63" t="s">
        <v>54</v>
      </c>
      <c r="D349" s="63" t="s">
        <v>83</v>
      </c>
      <c r="E349" s="107" t="s">
        <v>645</v>
      </c>
      <c r="F349" s="63" t="s">
        <v>27</v>
      </c>
      <c r="G349" s="44">
        <v>11364116.560000001</v>
      </c>
      <c r="H349" s="44">
        <v>11364116.560000001</v>
      </c>
      <c r="I349" s="44">
        <v>11364116.560000001</v>
      </c>
    </row>
    <row r="350" spans="1:9" ht="47.25">
      <c r="A350" s="65" t="s">
        <v>118</v>
      </c>
      <c r="B350" s="63" t="s">
        <v>293</v>
      </c>
      <c r="C350" s="63" t="s">
        <v>54</v>
      </c>
      <c r="D350" s="63" t="s">
        <v>83</v>
      </c>
      <c r="E350" s="107" t="s">
        <v>645</v>
      </c>
      <c r="F350" s="63" t="s">
        <v>68</v>
      </c>
      <c r="G350" s="44">
        <v>605982.1</v>
      </c>
      <c r="H350" s="44">
        <v>605982.1</v>
      </c>
      <c r="I350" s="44">
        <v>605982.1</v>
      </c>
    </row>
    <row r="351" spans="1:9" ht="15.75">
      <c r="A351" s="61" t="s">
        <v>114</v>
      </c>
      <c r="B351" s="63" t="s">
        <v>293</v>
      </c>
      <c r="C351" s="63" t="s">
        <v>54</v>
      </c>
      <c r="D351" s="63" t="s">
        <v>83</v>
      </c>
      <c r="E351" s="107" t="s">
        <v>645</v>
      </c>
      <c r="F351" s="63" t="s">
        <v>115</v>
      </c>
      <c r="G351" s="44">
        <v>12000</v>
      </c>
      <c r="H351" s="44">
        <v>12000</v>
      </c>
      <c r="I351" s="44">
        <v>12000</v>
      </c>
    </row>
    <row r="352" spans="1:9" ht="47.25">
      <c r="A352" s="103" t="s">
        <v>624</v>
      </c>
      <c r="B352" s="63" t="s">
        <v>293</v>
      </c>
      <c r="C352" s="63" t="s">
        <v>54</v>
      </c>
      <c r="D352" s="63" t="s">
        <v>83</v>
      </c>
      <c r="E352" s="100" t="s">
        <v>436</v>
      </c>
      <c r="F352" s="63"/>
      <c r="G352" s="44">
        <f t="shared" ref="G352:I353" si="75">SUM(G353)</f>
        <v>2015000</v>
      </c>
      <c r="H352" s="44">
        <f t="shared" si="75"/>
        <v>2015000</v>
      </c>
      <c r="I352" s="44">
        <f t="shared" si="75"/>
        <v>2015000</v>
      </c>
    </row>
    <row r="353" spans="1:9" ht="78.75">
      <c r="A353" s="61" t="s">
        <v>101</v>
      </c>
      <c r="B353" s="63" t="s">
        <v>293</v>
      </c>
      <c r="C353" s="63" t="s">
        <v>54</v>
      </c>
      <c r="D353" s="63" t="s">
        <v>83</v>
      </c>
      <c r="E353" s="100" t="s">
        <v>437</v>
      </c>
      <c r="F353" s="63"/>
      <c r="G353" s="44">
        <f t="shared" si="75"/>
        <v>2015000</v>
      </c>
      <c r="H353" s="44">
        <f t="shared" si="75"/>
        <v>2015000</v>
      </c>
      <c r="I353" s="44">
        <f t="shared" si="75"/>
        <v>2015000</v>
      </c>
    </row>
    <row r="354" spans="1:9" ht="47.25">
      <c r="A354" s="61" t="s">
        <v>110</v>
      </c>
      <c r="B354" s="63" t="s">
        <v>293</v>
      </c>
      <c r="C354" s="63" t="s">
        <v>54</v>
      </c>
      <c r="D354" s="63" t="s">
        <v>83</v>
      </c>
      <c r="E354" s="100" t="s">
        <v>437</v>
      </c>
      <c r="F354" s="63" t="s">
        <v>5</v>
      </c>
      <c r="G354" s="44">
        <v>2015000</v>
      </c>
      <c r="H354" s="44">
        <v>2015000</v>
      </c>
      <c r="I354" s="44">
        <v>2015000</v>
      </c>
    </row>
    <row r="355" spans="1:9" ht="47.25">
      <c r="A355" s="111" t="s">
        <v>688</v>
      </c>
      <c r="B355" s="52" t="s">
        <v>294</v>
      </c>
      <c r="C355" s="52"/>
      <c r="D355" s="52"/>
      <c r="E355" s="62"/>
      <c r="F355" s="52"/>
      <c r="G355" s="54">
        <f>SUM(G356+G433+G462+G514+G585+G592+G615+G603+G608+G427)</f>
        <v>653059340.49000001</v>
      </c>
      <c r="H355" s="54">
        <f>SUM(H356+H433+H462+H514+H585+H592+H615+H603+H608+H427)</f>
        <v>654191655.28999996</v>
      </c>
      <c r="I355" s="54">
        <f>SUM(I356+I433+I462+I514+I585+I592+I615+I603+I608+I427)</f>
        <v>579395082.46000004</v>
      </c>
    </row>
    <row r="356" spans="1:9" ht="15.75">
      <c r="A356" s="120" t="s">
        <v>76</v>
      </c>
      <c r="B356" s="55" t="s">
        <v>294</v>
      </c>
      <c r="C356" s="56" t="s">
        <v>77</v>
      </c>
      <c r="D356" s="56" t="s">
        <v>80</v>
      </c>
      <c r="E356" s="55"/>
      <c r="F356" s="56"/>
      <c r="G356" s="66">
        <f>SUM(G357+G361+G367+G371)</f>
        <v>143236345.55000001</v>
      </c>
      <c r="H356" s="66">
        <f>SUM(H357+H361+H367+H371)</f>
        <v>135560776.61000001</v>
      </c>
      <c r="I356" s="66">
        <f>SUM(I357+I361+I367+I371)</f>
        <v>135473760.24000001</v>
      </c>
    </row>
    <row r="357" spans="1:9" ht="47.25">
      <c r="A357" s="121" t="s">
        <v>20</v>
      </c>
      <c r="B357" s="58" t="s">
        <v>294</v>
      </c>
      <c r="C357" s="59" t="s">
        <v>77</v>
      </c>
      <c r="D357" s="59" t="s">
        <v>78</v>
      </c>
      <c r="E357" s="62"/>
      <c r="F357" s="59"/>
      <c r="G357" s="60">
        <f>SUM(G359)</f>
        <v>3099300</v>
      </c>
      <c r="H357" s="60">
        <f>SUM(H359)</f>
        <v>3099300</v>
      </c>
      <c r="I357" s="60">
        <f>SUM(I359)</f>
        <v>3099300</v>
      </c>
    </row>
    <row r="358" spans="1:9" ht="15.75">
      <c r="A358" s="61" t="s">
        <v>28</v>
      </c>
      <c r="B358" s="62" t="s">
        <v>294</v>
      </c>
      <c r="C358" s="63" t="s">
        <v>77</v>
      </c>
      <c r="D358" s="63" t="s">
        <v>78</v>
      </c>
      <c r="E358" s="64" t="s">
        <v>153</v>
      </c>
      <c r="F358" s="63"/>
      <c r="G358" s="44">
        <f t="shared" ref="G358:I358" si="76">SUM(G359:G359)</f>
        <v>3099300</v>
      </c>
      <c r="H358" s="44">
        <f t="shared" si="76"/>
        <v>3099300</v>
      </c>
      <c r="I358" s="44">
        <f t="shared" si="76"/>
        <v>3099300</v>
      </c>
    </row>
    <row r="359" spans="1:9" ht="15.75">
      <c r="A359" s="61" t="s">
        <v>3</v>
      </c>
      <c r="B359" s="62" t="s">
        <v>294</v>
      </c>
      <c r="C359" s="63" t="s">
        <v>77</v>
      </c>
      <c r="D359" s="63" t="s">
        <v>78</v>
      </c>
      <c r="E359" s="100" t="s">
        <v>602</v>
      </c>
      <c r="F359" s="63"/>
      <c r="G359" s="44">
        <f>SUM(G360)</f>
        <v>3099300</v>
      </c>
      <c r="H359" s="44">
        <f>SUM(H360)</f>
        <v>3099300</v>
      </c>
      <c r="I359" s="44">
        <f>SUM(I360)</f>
        <v>3099300</v>
      </c>
    </row>
    <row r="360" spans="1:9" ht="94.5">
      <c r="A360" s="71" t="s">
        <v>23</v>
      </c>
      <c r="B360" s="62" t="s">
        <v>294</v>
      </c>
      <c r="C360" s="63" t="s">
        <v>77</v>
      </c>
      <c r="D360" s="63" t="s">
        <v>78</v>
      </c>
      <c r="E360" s="100" t="s">
        <v>602</v>
      </c>
      <c r="F360" s="63" t="s">
        <v>27</v>
      </c>
      <c r="G360" s="44">
        <v>3099300</v>
      </c>
      <c r="H360" s="44">
        <v>3099300</v>
      </c>
      <c r="I360" s="44">
        <v>3099300</v>
      </c>
    </row>
    <row r="361" spans="1:9" ht="63">
      <c r="A361" s="121" t="s">
        <v>2</v>
      </c>
      <c r="B361" s="58" t="s">
        <v>294</v>
      </c>
      <c r="C361" s="59" t="s">
        <v>77</v>
      </c>
      <c r="D361" s="59" t="s">
        <v>81</v>
      </c>
      <c r="E361" s="58"/>
      <c r="F361" s="59"/>
      <c r="G361" s="60">
        <f>SUM(G362)</f>
        <v>127118128.56</v>
      </c>
      <c r="H361" s="60">
        <f t="shared" ref="H361:I361" si="77">SUM(H362)</f>
        <v>127403619.25</v>
      </c>
      <c r="I361" s="60">
        <f t="shared" si="77"/>
        <v>127353676.88</v>
      </c>
    </row>
    <row r="362" spans="1:9" ht="15.75">
      <c r="A362" s="61" t="s">
        <v>28</v>
      </c>
      <c r="B362" s="62" t="s">
        <v>294</v>
      </c>
      <c r="C362" s="63" t="s">
        <v>77</v>
      </c>
      <c r="D362" s="63" t="s">
        <v>81</v>
      </c>
      <c r="E362" s="64" t="s">
        <v>153</v>
      </c>
      <c r="F362" s="63"/>
      <c r="G362" s="44">
        <f t="shared" ref="G362:I362" si="78">SUM(G363:G363)</f>
        <v>127118128.56</v>
      </c>
      <c r="H362" s="44">
        <f t="shared" si="78"/>
        <v>127403619.25</v>
      </c>
      <c r="I362" s="44">
        <f t="shared" si="78"/>
        <v>127353676.88</v>
      </c>
    </row>
    <row r="363" spans="1:9" ht="31.5">
      <c r="A363" s="78" t="s">
        <v>680</v>
      </c>
      <c r="B363" s="62" t="s">
        <v>294</v>
      </c>
      <c r="C363" s="63" t="s">
        <v>77</v>
      </c>
      <c r="D363" s="63" t="s">
        <v>81</v>
      </c>
      <c r="E363" s="100" t="s">
        <v>318</v>
      </c>
      <c r="F363" s="63"/>
      <c r="G363" s="44">
        <f>SUM(G364:G366)</f>
        <v>127118128.56</v>
      </c>
      <c r="H363" s="44">
        <f>SUM(H364:H366)</f>
        <v>127403619.25</v>
      </c>
      <c r="I363" s="44">
        <f>SUM(I364:I366)</f>
        <v>127353676.88</v>
      </c>
    </row>
    <row r="364" spans="1:9" ht="94.5">
      <c r="A364" s="61" t="s">
        <v>23</v>
      </c>
      <c r="B364" s="62" t="s">
        <v>294</v>
      </c>
      <c r="C364" s="63" t="s">
        <v>77</v>
      </c>
      <c r="D364" s="63" t="s">
        <v>81</v>
      </c>
      <c r="E364" s="100" t="s">
        <v>318</v>
      </c>
      <c r="F364" s="63" t="s">
        <v>27</v>
      </c>
      <c r="G364" s="44">
        <v>110730200</v>
      </c>
      <c r="H364" s="44">
        <v>110730200</v>
      </c>
      <c r="I364" s="44">
        <v>110730200</v>
      </c>
    </row>
    <row r="365" spans="1:9" ht="47.25">
      <c r="A365" s="65" t="s">
        <v>118</v>
      </c>
      <c r="B365" s="62" t="s">
        <v>294</v>
      </c>
      <c r="C365" s="63" t="s">
        <v>77</v>
      </c>
      <c r="D365" s="63" t="s">
        <v>81</v>
      </c>
      <c r="E365" s="100" t="s">
        <v>318</v>
      </c>
      <c r="F365" s="63" t="s">
        <v>68</v>
      </c>
      <c r="G365" s="44">
        <v>16011728.560000001</v>
      </c>
      <c r="H365" s="44">
        <v>16297219.25</v>
      </c>
      <c r="I365" s="44">
        <v>16247276.880000001</v>
      </c>
    </row>
    <row r="366" spans="1:9" ht="15.75">
      <c r="A366" s="61" t="s">
        <v>114</v>
      </c>
      <c r="B366" s="62" t="s">
        <v>294</v>
      </c>
      <c r="C366" s="63" t="s">
        <v>77</v>
      </c>
      <c r="D366" s="63" t="s">
        <v>81</v>
      </c>
      <c r="E366" s="100" t="s">
        <v>318</v>
      </c>
      <c r="F366" s="63" t="s">
        <v>115</v>
      </c>
      <c r="G366" s="44">
        <v>376200</v>
      </c>
      <c r="H366" s="44">
        <v>376200</v>
      </c>
      <c r="I366" s="44">
        <v>376200</v>
      </c>
    </row>
    <row r="367" spans="1:9" ht="15.75">
      <c r="A367" s="121" t="s">
        <v>37</v>
      </c>
      <c r="B367" s="58" t="s">
        <v>294</v>
      </c>
      <c r="C367" s="59" t="s">
        <v>77</v>
      </c>
      <c r="D367" s="59" t="s">
        <v>82</v>
      </c>
      <c r="E367" s="58"/>
      <c r="F367" s="59"/>
      <c r="G367" s="60">
        <f>SUM(G368)</f>
        <v>38290</v>
      </c>
      <c r="H367" s="60">
        <f t="shared" ref="H367:I367" si="79">SUM(H368)</f>
        <v>5162</v>
      </c>
      <c r="I367" s="60">
        <f t="shared" si="79"/>
        <v>5588</v>
      </c>
    </row>
    <row r="368" spans="1:9" ht="15.75">
      <c r="A368" s="61" t="s">
        <v>28</v>
      </c>
      <c r="B368" s="62" t="s">
        <v>294</v>
      </c>
      <c r="C368" s="63" t="s">
        <v>77</v>
      </c>
      <c r="D368" s="63" t="s">
        <v>82</v>
      </c>
      <c r="E368" s="64" t="s">
        <v>153</v>
      </c>
      <c r="F368" s="59"/>
      <c r="G368" s="44">
        <f t="shared" ref="G368:I368" si="80">SUM(G369:G369)</f>
        <v>38290</v>
      </c>
      <c r="H368" s="44">
        <f t="shared" si="80"/>
        <v>5162</v>
      </c>
      <c r="I368" s="44">
        <f t="shared" si="80"/>
        <v>5588</v>
      </c>
    </row>
    <row r="369" spans="1:9" ht="78.75">
      <c r="A369" s="61" t="s">
        <v>88</v>
      </c>
      <c r="B369" s="62" t="s">
        <v>294</v>
      </c>
      <c r="C369" s="63" t="s">
        <v>77</v>
      </c>
      <c r="D369" s="63" t="s">
        <v>82</v>
      </c>
      <c r="E369" s="100" t="s">
        <v>595</v>
      </c>
      <c r="F369" s="63"/>
      <c r="G369" s="44">
        <f>SUM(G370:G370)</f>
        <v>38290</v>
      </c>
      <c r="H369" s="44">
        <f>SUM(H370:H370)</f>
        <v>5162</v>
      </c>
      <c r="I369" s="44">
        <f>SUM(I370:I370)</f>
        <v>5588</v>
      </c>
    </row>
    <row r="370" spans="1:9" ht="47.25">
      <c r="A370" s="65" t="s">
        <v>118</v>
      </c>
      <c r="B370" s="62" t="s">
        <v>294</v>
      </c>
      <c r="C370" s="63" t="s">
        <v>77</v>
      </c>
      <c r="D370" s="63" t="s">
        <v>82</v>
      </c>
      <c r="E370" s="100" t="s">
        <v>595</v>
      </c>
      <c r="F370" s="63" t="s">
        <v>68</v>
      </c>
      <c r="G370" s="137">
        <v>38290</v>
      </c>
      <c r="H370" s="67">
        <v>5162</v>
      </c>
      <c r="I370" s="67">
        <v>5588</v>
      </c>
    </row>
    <row r="371" spans="1:9" ht="15.75">
      <c r="A371" s="121" t="s">
        <v>86</v>
      </c>
      <c r="B371" s="58" t="s">
        <v>294</v>
      </c>
      <c r="C371" s="59" t="s">
        <v>77</v>
      </c>
      <c r="D371" s="59" t="s">
        <v>39</v>
      </c>
      <c r="E371" s="58"/>
      <c r="F371" s="59"/>
      <c r="G371" s="60">
        <f>G372+G377+G387+G401+G409</f>
        <v>12980626.99</v>
      </c>
      <c r="H371" s="60">
        <f t="shared" ref="H371:I371" si="81">H372+H377+H387+H401+H409</f>
        <v>5052695.3600000003</v>
      </c>
      <c r="I371" s="60">
        <f t="shared" si="81"/>
        <v>5015195.3600000003</v>
      </c>
    </row>
    <row r="372" spans="1:9" ht="63">
      <c r="A372" s="71" t="s">
        <v>715</v>
      </c>
      <c r="B372" s="62" t="s">
        <v>294</v>
      </c>
      <c r="C372" s="63" t="s">
        <v>77</v>
      </c>
      <c r="D372" s="63" t="s">
        <v>39</v>
      </c>
      <c r="E372" s="64" t="s">
        <v>169</v>
      </c>
      <c r="F372" s="63"/>
      <c r="G372" s="44">
        <f>SUM(G373)</f>
        <v>37500</v>
      </c>
      <c r="H372" s="44">
        <f>SUM(H373)</f>
        <v>37500</v>
      </c>
      <c r="I372" s="44"/>
    </row>
    <row r="373" spans="1:9" ht="15.75">
      <c r="A373" s="102" t="s">
        <v>342</v>
      </c>
      <c r="B373" s="62" t="s">
        <v>294</v>
      </c>
      <c r="C373" s="63" t="s">
        <v>77</v>
      </c>
      <c r="D373" s="63" t="s">
        <v>39</v>
      </c>
      <c r="E373" s="100" t="s">
        <v>611</v>
      </c>
      <c r="F373" s="63"/>
      <c r="G373" s="44">
        <f t="shared" ref="G373:H373" si="82">SUM(G374:G374)</f>
        <v>37500</v>
      </c>
      <c r="H373" s="44">
        <f t="shared" si="82"/>
        <v>37500</v>
      </c>
      <c r="I373" s="44"/>
    </row>
    <row r="374" spans="1:9" ht="31.5">
      <c r="A374" s="102" t="s">
        <v>610</v>
      </c>
      <c r="B374" s="62" t="s">
        <v>294</v>
      </c>
      <c r="C374" s="63" t="s">
        <v>77</v>
      </c>
      <c r="D374" s="63" t="s">
        <v>39</v>
      </c>
      <c r="E374" s="100" t="s">
        <v>612</v>
      </c>
      <c r="F374" s="63"/>
      <c r="G374" s="44">
        <f>SUM(G375:G375)</f>
        <v>37500</v>
      </c>
      <c r="H374" s="44">
        <f>SUM(H375:H375)</f>
        <v>37500</v>
      </c>
      <c r="I374" s="44"/>
    </row>
    <row r="375" spans="1:9" ht="47.25">
      <c r="A375" s="71" t="s">
        <v>45</v>
      </c>
      <c r="B375" s="62" t="s">
        <v>294</v>
      </c>
      <c r="C375" s="63" t="s">
        <v>77</v>
      </c>
      <c r="D375" s="63" t="s">
        <v>39</v>
      </c>
      <c r="E375" s="100" t="s">
        <v>613</v>
      </c>
      <c r="F375" s="63"/>
      <c r="G375" s="44">
        <f>SUM(G376)</f>
        <v>37500</v>
      </c>
      <c r="H375" s="44">
        <f>SUM(H376)</f>
        <v>37500</v>
      </c>
      <c r="I375" s="44"/>
    </row>
    <row r="376" spans="1:9" ht="47.25">
      <c r="A376" s="65" t="s">
        <v>118</v>
      </c>
      <c r="B376" s="62" t="s">
        <v>294</v>
      </c>
      <c r="C376" s="63" t="s">
        <v>77</v>
      </c>
      <c r="D376" s="63" t="s">
        <v>39</v>
      </c>
      <c r="E376" s="100" t="s">
        <v>613</v>
      </c>
      <c r="F376" s="63" t="s">
        <v>68</v>
      </c>
      <c r="G376" s="44">
        <v>37500</v>
      </c>
      <c r="H376" s="44">
        <v>37500</v>
      </c>
      <c r="I376" s="44"/>
    </row>
    <row r="377" spans="1:9" ht="78.75">
      <c r="A377" s="106" t="s">
        <v>716</v>
      </c>
      <c r="B377" s="62" t="s">
        <v>294</v>
      </c>
      <c r="C377" s="63" t="s">
        <v>77</v>
      </c>
      <c r="D377" s="63" t="s">
        <v>39</v>
      </c>
      <c r="E377" s="100" t="s">
        <v>170</v>
      </c>
      <c r="F377" s="125"/>
      <c r="G377" s="104">
        <v>180000</v>
      </c>
      <c r="H377" s="104">
        <v>180000</v>
      </c>
      <c r="I377" s="104">
        <v>180000</v>
      </c>
    </row>
    <row r="378" spans="1:9" ht="15.75">
      <c r="A378" s="109" t="s">
        <v>342</v>
      </c>
      <c r="B378" s="62" t="s">
        <v>294</v>
      </c>
      <c r="C378" s="63" t="s">
        <v>77</v>
      </c>
      <c r="D378" s="63" t="s">
        <v>39</v>
      </c>
      <c r="E378" s="100" t="s">
        <v>487</v>
      </c>
      <c r="F378" s="125"/>
      <c r="G378" s="104">
        <f>G379+G384</f>
        <v>180000</v>
      </c>
      <c r="H378" s="104">
        <f t="shared" ref="H378:I378" si="83">H379+H384</f>
        <v>180000</v>
      </c>
      <c r="I378" s="104">
        <f t="shared" si="83"/>
        <v>180000</v>
      </c>
    </row>
    <row r="379" spans="1:9" ht="31.5">
      <c r="A379" s="109" t="s">
        <v>486</v>
      </c>
      <c r="B379" s="62" t="s">
        <v>294</v>
      </c>
      <c r="C379" s="63" t="s">
        <v>77</v>
      </c>
      <c r="D379" s="63" t="s">
        <v>39</v>
      </c>
      <c r="E379" s="100" t="s">
        <v>488</v>
      </c>
      <c r="F379" s="125"/>
      <c r="G379" s="104">
        <f>G380+G382</f>
        <v>80000</v>
      </c>
      <c r="H379" s="104">
        <f t="shared" ref="H379:I379" si="84">H380+H382</f>
        <v>80000</v>
      </c>
      <c r="I379" s="104">
        <f t="shared" si="84"/>
        <v>80000</v>
      </c>
    </row>
    <row r="380" spans="1:9" ht="47.25">
      <c r="A380" s="109" t="s">
        <v>491</v>
      </c>
      <c r="B380" s="62" t="s">
        <v>294</v>
      </c>
      <c r="C380" s="63" t="s">
        <v>77</v>
      </c>
      <c r="D380" s="63" t="s">
        <v>39</v>
      </c>
      <c r="E380" s="100" t="s">
        <v>489</v>
      </c>
      <c r="F380" s="100"/>
      <c r="G380" s="104">
        <v>40000</v>
      </c>
      <c r="H380" s="104">
        <v>40000</v>
      </c>
      <c r="I380" s="104">
        <v>40000</v>
      </c>
    </row>
    <row r="381" spans="1:9" ht="47.25">
      <c r="A381" s="101" t="s">
        <v>603</v>
      </c>
      <c r="B381" s="62" t="s">
        <v>294</v>
      </c>
      <c r="C381" s="63" t="s">
        <v>77</v>
      </c>
      <c r="D381" s="63" t="s">
        <v>39</v>
      </c>
      <c r="E381" s="100" t="s">
        <v>489</v>
      </c>
      <c r="F381" s="100" t="s">
        <v>68</v>
      </c>
      <c r="G381" s="104">
        <v>40000</v>
      </c>
      <c r="H381" s="104">
        <v>40000</v>
      </c>
      <c r="I381" s="104">
        <v>40000</v>
      </c>
    </row>
    <row r="382" spans="1:9" ht="15.75">
      <c r="A382" s="103" t="s">
        <v>22</v>
      </c>
      <c r="B382" s="62" t="s">
        <v>294</v>
      </c>
      <c r="C382" s="63" t="s">
        <v>77</v>
      </c>
      <c r="D382" s="63" t="s">
        <v>39</v>
      </c>
      <c r="E382" s="100" t="s">
        <v>490</v>
      </c>
      <c r="F382" s="100"/>
      <c r="G382" s="104">
        <v>40000</v>
      </c>
      <c r="H382" s="104">
        <v>40000</v>
      </c>
      <c r="I382" s="104">
        <v>40000</v>
      </c>
    </row>
    <row r="383" spans="1:9" ht="47.25">
      <c r="A383" s="101" t="s">
        <v>603</v>
      </c>
      <c r="B383" s="62" t="s">
        <v>294</v>
      </c>
      <c r="C383" s="63" t="s">
        <v>77</v>
      </c>
      <c r="D383" s="63" t="s">
        <v>39</v>
      </c>
      <c r="E383" s="100" t="s">
        <v>490</v>
      </c>
      <c r="F383" s="100" t="s">
        <v>68</v>
      </c>
      <c r="G383" s="104">
        <v>40000</v>
      </c>
      <c r="H383" s="104">
        <v>40000</v>
      </c>
      <c r="I383" s="104">
        <v>40000</v>
      </c>
    </row>
    <row r="384" spans="1:9" ht="78.75">
      <c r="A384" s="109" t="s">
        <v>669</v>
      </c>
      <c r="B384" s="62" t="s">
        <v>294</v>
      </c>
      <c r="C384" s="63" t="s">
        <v>77</v>
      </c>
      <c r="D384" s="63" t="s">
        <v>39</v>
      </c>
      <c r="E384" s="100" t="s">
        <v>615</v>
      </c>
      <c r="F384" s="100"/>
      <c r="G384" s="104">
        <v>100000</v>
      </c>
      <c r="H384" s="104">
        <v>100000</v>
      </c>
      <c r="I384" s="104">
        <v>100000</v>
      </c>
    </row>
    <row r="385" spans="1:9" ht="47.25">
      <c r="A385" s="117" t="s">
        <v>670</v>
      </c>
      <c r="B385" s="62" t="s">
        <v>294</v>
      </c>
      <c r="C385" s="63" t="s">
        <v>77</v>
      </c>
      <c r="D385" s="63" t="s">
        <v>39</v>
      </c>
      <c r="E385" s="100" t="s">
        <v>616</v>
      </c>
      <c r="F385" s="100"/>
      <c r="G385" s="104">
        <v>100000</v>
      </c>
      <c r="H385" s="104">
        <v>100000</v>
      </c>
      <c r="I385" s="104">
        <v>100000</v>
      </c>
    </row>
    <row r="386" spans="1:9" ht="47.25">
      <c r="A386" s="101" t="s">
        <v>603</v>
      </c>
      <c r="B386" s="62" t="s">
        <v>294</v>
      </c>
      <c r="C386" s="63" t="s">
        <v>77</v>
      </c>
      <c r="D386" s="63" t="s">
        <v>39</v>
      </c>
      <c r="E386" s="100" t="s">
        <v>616</v>
      </c>
      <c r="F386" s="100" t="s">
        <v>68</v>
      </c>
      <c r="G386" s="104">
        <v>100000</v>
      </c>
      <c r="H386" s="104">
        <v>100000</v>
      </c>
      <c r="I386" s="104">
        <v>100000</v>
      </c>
    </row>
    <row r="387" spans="1:9" ht="94.5">
      <c r="A387" s="103" t="s">
        <v>717</v>
      </c>
      <c r="B387" s="62" t="s">
        <v>294</v>
      </c>
      <c r="C387" s="63" t="s">
        <v>77</v>
      </c>
      <c r="D387" s="63" t="s">
        <v>39</v>
      </c>
      <c r="E387" s="100" t="s">
        <v>154</v>
      </c>
      <c r="F387" s="126"/>
      <c r="G387" s="104">
        <f>SUM(G388+G392)</f>
        <v>462505</v>
      </c>
      <c r="H387" s="104">
        <v>534573.37</v>
      </c>
      <c r="I387" s="104">
        <v>534573.37</v>
      </c>
    </row>
    <row r="388" spans="1:9" ht="37.5" customHeight="1">
      <c r="A388" s="102" t="s">
        <v>330</v>
      </c>
      <c r="B388" s="62" t="s">
        <v>294</v>
      </c>
      <c r="C388" s="63" t="s">
        <v>77</v>
      </c>
      <c r="D388" s="63" t="s">
        <v>39</v>
      </c>
      <c r="E388" s="100" t="s">
        <v>155</v>
      </c>
      <c r="F388" s="125"/>
      <c r="G388" s="104">
        <f>SUM(G389)</f>
        <v>212505</v>
      </c>
      <c r="H388" s="104">
        <v>284573.37</v>
      </c>
      <c r="I388" s="104">
        <v>284573.37</v>
      </c>
    </row>
    <row r="389" spans="1:9" ht="94.5">
      <c r="A389" s="109" t="s">
        <v>496</v>
      </c>
      <c r="B389" s="62" t="s">
        <v>294</v>
      </c>
      <c r="C389" s="63" t="s">
        <v>77</v>
      </c>
      <c r="D389" s="63" t="s">
        <v>39</v>
      </c>
      <c r="E389" s="100" t="s">
        <v>497</v>
      </c>
      <c r="F389" s="125"/>
      <c r="G389" s="104">
        <f>SUM(G390)</f>
        <v>212505</v>
      </c>
      <c r="H389" s="104">
        <v>284573.37</v>
      </c>
      <c r="I389" s="104">
        <v>284573.37</v>
      </c>
    </row>
    <row r="390" spans="1:9" ht="63">
      <c r="A390" s="102" t="s">
        <v>296</v>
      </c>
      <c r="B390" s="62" t="s">
        <v>294</v>
      </c>
      <c r="C390" s="63" t="s">
        <v>77</v>
      </c>
      <c r="D390" s="63" t="s">
        <v>39</v>
      </c>
      <c r="E390" s="100" t="s">
        <v>498</v>
      </c>
      <c r="F390" s="100"/>
      <c r="G390" s="104">
        <f>SUM(G391)</f>
        <v>212505</v>
      </c>
      <c r="H390" s="104">
        <v>284573.37</v>
      </c>
      <c r="I390" s="104">
        <v>284573.37</v>
      </c>
    </row>
    <row r="391" spans="1:9" ht="31.5">
      <c r="A391" s="106" t="s">
        <v>24</v>
      </c>
      <c r="B391" s="62" t="s">
        <v>294</v>
      </c>
      <c r="C391" s="63" t="s">
        <v>77</v>
      </c>
      <c r="D391" s="63" t="s">
        <v>39</v>
      </c>
      <c r="E391" s="100" t="s">
        <v>498</v>
      </c>
      <c r="F391" s="100" t="s">
        <v>25</v>
      </c>
      <c r="G391" s="128">
        <v>212505</v>
      </c>
      <c r="H391" s="104">
        <v>284573.37</v>
      </c>
      <c r="I391" s="104">
        <v>284573.37</v>
      </c>
    </row>
    <row r="392" spans="1:9" ht="15.75">
      <c r="A392" s="109" t="s">
        <v>342</v>
      </c>
      <c r="B392" s="62" t="s">
        <v>294</v>
      </c>
      <c r="C392" s="63" t="s">
        <v>77</v>
      </c>
      <c r="D392" s="63" t="s">
        <v>39</v>
      </c>
      <c r="E392" s="100" t="s">
        <v>492</v>
      </c>
      <c r="F392" s="125"/>
      <c r="G392" s="104">
        <v>250000</v>
      </c>
      <c r="H392" s="104">
        <v>250000</v>
      </c>
      <c r="I392" s="104">
        <v>250000</v>
      </c>
    </row>
    <row r="393" spans="1:9" ht="47.25">
      <c r="A393" s="109" t="s">
        <v>634</v>
      </c>
      <c r="B393" s="62" t="s">
        <v>294</v>
      </c>
      <c r="C393" s="63" t="s">
        <v>77</v>
      </c>
      <c r="D393" s="63" t="s">
        <v>39</v>
      </c>
      <c r="E393" s="100" t="s">
        <v>493</v>
      </c>
      <c r="F393" s="125"/>
      <c r="G393" s="104">
        <v>210000</v>
      </c>
      <c r="H393" s="104">
        <v>210000</v>
      </c>
      <c r="I393" s="104">
        <v>210000</v>
      </c>
    </row>
    <row r="394" spans="1:9" ht="63">
      <c r="A394" s="103" t="s">
        <v>635</v>
      </c>
      <c r="B394" s="62" t="s">
        <v>294</v>
      </c>
      <c r="C394" s="63" t="s">
        <v>77</v>
      </c>
      <c r="D394" s="63" t="s">
        <v>39</v>
      </c>
      <c r="E394" s="100" t="s">
        <v>494</v>
      </c>
      <c r="F394" s="126"/>
      <c r="G394" s="104">
        <v>110000</v>
      </c>
      <c r="H394" s="104">
        <v>110000</v>
      </c>
      <c r="I394" s="104">
        <v>110000</v>
      </c>
    </row>
    <row r="395" spans="1:9" ht="47.25">
      <c r="A395" s="101" t="s">
        <v>603</v>
      </c>
      <c r="B395" s="62" t="s">
        <v>294</v>
      </c>
      <c r="C395" s="63" t="s">
        <v>77</v>
      </c>
      <c r="D395" s="63" t="s">
        <v>39</v>
      </c>
      <c r="E395" s="100" t="s">
        <v>494</v>
      </c>
      <c r="F395" s="100" t="s">
        <v>68</v>
      </c>
      <c r="G395" s="104">
        <v>110000</v>
      </c>
      <c r="H395" s="104">
        <v>110000</v>
      </c>
      <c r="I395" s="104">
        <v>110000</v>
      </c>
    </row>
    <row r="396" spans="1:9" ht="31.5">
      <c r="A396" s="103" t="s">
        <v>184</v>
      </c>
      <c r="B396" s="62" t="s">
        <v>294</v>
      </c>
      <c r="C396" s="63" t="s">
        <v>77</v>
      </c>
      <c r="D396" s="63" t="s">
        <v>39</v>
      </c>
      <c r="E396" s="100" t="s">
        <v>495</v>
      </c>
      <c r="F396" s="100"/>
      <c r="G396" s="104">
        <v>100000</v>
      </c>
      <c r="H396" s="104">
        <v>100000</v>
      </c>
      <c r="I396" s="104">
        <v>100000</v>
      </c>
    </row>
    <row r="397" spans="1:9" ht="47.25">
      <c r="A397" s="101" t="s">
        <v>603</v>
      </c>
      <c r="B397" s="62" t="s">
        <v>294</v>
      </c>
      <c r="C397" s="63" t="s">
        <v>77</v>
      </c>
      <c r="D397" s="63" t="s">
        <v>39</v>
      </c>
      <c r="E397" s="100" t="s">
        <v>495</v>
      </c>
      <c r="F397" s="100" t="s">
        <v>68</v>
      </c>
      <c r="G397" s="104">
        <v>100000</v>
      </c>
      <c r="H397" s="104">
        <v>100000</v>
      </c>
      <c r="I397" s="104">
        <v>100000</v>
      </c>
    </row>
    <row r="398" spans="1:9" ht="78.75">
      <c r="A398" s="109" t="s">
        <v>637</v>
      </c>
      <c r="B398" s="62" t="s">
        <v>294</v>
      </c>
      <c r="C398" s="63" t="s">
        <v>77</v>
      </c>
      <c r="D398" s="63" t="s">
        <v>39</v>
      </c>
      <c r="E398" s="100" t="s">
        <v>579</v>
      </c>
      <c r="F398" s="100"/>
      <c r="G398" s="104">
        <v>40000</v>
      </c>
      <c r="H398" s="104">
        <v>40000</v>
      </c>
      <c r="I398" s="104">
        <v>40000</v>
      </c>
    </row>
    <row r="399" spans="1:9" ht="78.75">
      <c r="A399" s="109" t="s">
        <v>636</v>
      </c>
      <c r="B399" s="62" t="s">
        <v>294</v>
      </c>
      <c r="C399" s="63" t="s">
        <v>77</v>
      </c>
      <c r="D399" s="63" t="s">
        <v>39</v>
      </c>
      <c r="E399" s="100" t="s">
        <v>617</v>
      </c>
      <c r="F399" s="107"/>
      <c r="G399" s="104">
        <v>40000</v>
      </c>
      <c r="H399" s="104">
        <v>40000</v>
      </c>
      <c r="I399" s="104">
        <v>40000</v>
      </c>
    </row>
    <row r="400" spans="1:9" ht="47.25">
      <c r="A400" s="101" t="s">
        <v>603</v>
      </c>
      <c r="B400" s="62" t="s">
        <v>294</v>
      </c>
      <c r="C400" s="63" t="s">
        <v>77</v>
      </c>
      <c r="D400" s="63" t="s">
        <v>39</v>
      </c>
      <c r="E400" s="100" t="s">
        <v>617</v>
      </c>
      <c r="F400" s="107" t="s">
        <v>68</v>
      </c>
      <c r="G400" s="104">
        <v>40000</v>
      </c>
      <c r="H400" s="104">
        <v>40000</v>
      </c>
      <c r="I400" s="104">
        <v>40000</v>
      </c>
    </row>
    <row r="401" spans="1:9" ht="63">
      <c r="A401" s="109" t="s">
        <v>708</v>
      </c>
      <c r="B401" s="62" t="s">
        <v>294</v>
      </c>
      <c r="C401" s="63" t="s">
        <v>77</v>
      </c>
      <c r="D401" s="63" t="s">
        <v>39</v>
      </c>
      <c r="E401" s="100" t="s">
        <v>188</v>
      </c>
      <c r="F401" s="64"/>
      <c r="G401" s="104">
        <v>70000</v>
      </c>
      <c r="H401" s="104">
        <v>70000</v>
      </c>
      <c r="I401" s="104">
        <v>70000</v>
      </c>
    </row>
    <row r="402" spans="1:9" ht="15.75">
      <c r="A402" s="109" t="s">
        <v>342</v>
      </c>
      <c r="B402" s="62" t="s">
        <v>294</v>
      </c>
      <c r="C402" s="63" t="s">
        <v>77</v>
      </c>
      <c r="D402" s="63" t="s">
        <v>39</v>
      </c>
      <c r="E402" s="100" t="s">
        <v>570</v>
      </c>
      <c r="F402" s="64"/>
      <c r="G402" s="104">
        <v>70000</v>
      </c>
      <c r="H402" s="104">
        <v>70000</v>
      </c>
      <c r="I402" s="104">
        <v>70000</v>
      </c>
    </row>
    <row r="403" spans="1:9" ht="63">
      <c r="A403" s="109" t="s">
        <v>569</v>
      </c>
      <c r="B403" s="62" t="s">
        <v>294</v>
      </c>
      <c r="C403" s="63" t="s">
        <v>77</v>
      </c>
      <c r="D403" s="63" t="s">
        <v>39</v>
      </c>
      <c r="E403" s="100" t="s">
        <v>571</v>
      </c>
      <c r="F403" s="64"/>
      <c r="G403" s="104">
        <v>40000</v>
      </c>
      <c r="H403" s="104">
        <v>40000</v>
      </c>
      <c r="I403" s="104">
        <v>40000</v>
      </c>
    </row>
    <row r="404" spans="1:9" ht="63">
      <c r="A404" s="117" t="s">
        <v>671</v>
      </c>
      <c r="B404" s="62" t="s">
        <v>294</v>
      </c>
      <c r="C404" s="63" t="s">
        <v>77</v>
      </c>
      <c r="D404" s="63" t="s">
        <v>39</v>
      </c>
      <c r="E404" s="100" t="s">
        <v>572</v>
      </c>
      <c r="F404" s="64"/>
      <c r="G404" s="104">
        <v>40000</v>
      </c>
      <c r="H404" s="104">
        <v>40000</v>
      </c>
      <c r="I404" s="104">
        <v>40000</v>
      </c>
    </row>
    <row r="405" spans="1:9" ht="47.25">
      <c r="A405" s="101" t="s">
        <v>603</v>
      </c>
      <c r="B405" s="62" t="s">
        <v>294</v>
      </c>
      <c r="C405" s="63" t="s">
        <v>77</v>
      </c>
      <c r="D405" s="63" t="s">
        <v>39</v>
      </c>
      <c r="E405" s="100" t="s">
        <v>572</v>
      </c>
      <c r="F405" s="100" t="s">
        <v>68</v>
      </c>
      <c r="G405" s="104">
        <v>40000</v>
      </c>
      <c r="H405" s="104">
        <v>40000</v>
      </c>
      <c r="I405" s="104">
        <v>40000</v>
      </c>
    </row>
    <row r="406" spans="1:9" ht="31.5">
      <c r="A406" s="109" t="s">
        <v>638</v>
      </c>
      <c r="B406" s="62" t="s">
        <v>294</v>
      </c>
      <c r="C406" s="63" t="s">
        <v>77</v>
      </c>
      <c r="D406" s="63" t="s">
        <v>39</v>
      </c>
      <c r="E406" s="100" t="s">
        <v>574</v>
      </c>
      <c r="F406" s="100"/>
      <c r="G406" s="104">
        <v>30000</v>
      </c>
      <c r="H406" s="104">
        <v>30000</v>
      </c>
      <c r="I406" s="104">
        <v>30000</v>
      </c>
    </row>
    <row r="407" spans="1:9" ht="31.5">
      <c r="A407" s="109" t="s">
        <v>639</v>
      </c>
      <c r="B407" s="62" t="s">
        <v>294</v>
      </c>
      <c r="C407" s="63" t="s">
        <v>77</v>
      </c>
      <c r="D407" s="63" t="s">
        <v>39</v>
      </c>
      <c r="E407" s="100" t="s">
        <v>573</v>
      </c>
      <c r="F407" s="100"/>
      <c r="G407" s="104">
        <v>30000</v>
      </c>
      <c r="H407" s="104">
        <v>30000</v>
      </c>
      <c r="I407" s="104">
        <v>30000</v>
      </c>
    </row>
    <row r="408" spans="1:9" ht="47.25">
      <c r="A408" s="101" t="s">
        <v>603</v>
      </c>
      <c r="B408" s="62" t="s">
        <v>294</v>
      </c>
      <c r="C408" s="63" t="s">
        <v>77</v>
      </c>
      <c r="D408" s="63" t="s">
        <v>39</v>
      </c>
      <c r="E408" s="100" t="s">
        <v>573</v>
      </c>
      <c r="F408" s="100" t="s">
        <v>68</v>
      </c>
      <c r="G408" s="104">
        <v>30000</v>
      </c>
      <c r="H408" s="104">
        <v>30000</v>
      </c>
      <c r="I408" s="104">
        <v>30000</v>
      </c>
    </row>
    <row r="409" spans="1:9" ht="15.75">
      <c r="A409" s="61" t="s">
        <v>28</v>
      </c>
      <c r="B409" s="62" t="s">
        <v>294</v>
      </c>
      <c r="C409" s="63" t="s">
        <v>77</v>
      </c>
      <c r="D409" s="63" t="s">
        <v>39</v>
      </c>
      <c r="E409" s="64" t="s">
        <v>153</v>
      </c>
      <c r="F409" s="59"/>
      <c r="G409" s="44">
        <f>SUM(G410+G412+G414+G419+G421+G423+G425)</f>
        <v>12230621.99</v>
      </c>
      <c r="H409" s="44">
        <f t="shared" ref="H409:I409" si="85">SUM(H410+H412+H414+H419+H421+H423+H425)</f>
        <v>4230621.99</v>
      </c>
      <c r="I409" s="44">
        <f t="shared" si="85"/>
        <v>4230621.99</v>
      </c>
    </row>
    <row r="410" spans="1:9" ht="47.25">
      <c r="A410" s="76" t="s">
        <v>317</v>
      </c>
      <c r="B410" s="62" t="s">
        <v>294</v>
      </c>
      <c r="C410" s="63" t="s">
        <v>77</v>
      </c>
      <c r="D410" s="63" t="s">
        <v>39</v>
      </c>
      <c r="E410" s="100" t="s">
        <v>589</v>
      </c>
      <c r="F410" s="63"/>
      <c r="G410" s="44">
        <f>SUM(G411)</f>
        <v>8000000</v>
      </c>
      <c r="H410" s="44"/>
      <c r="I410" s="44"/>
    </row>
    <row r="411" spans="1:9" ht="15.75">
      <c r="A411" s="76" t="s">
        <v>114</v>
      </c>
      <c r="B411" s="62" t="s">
        <v>294</v>
      </c>
      <c r="C411" s="63" t="s">
        <v>77</v>
      </c>
      <c r="D411" s="63" t="s">
        <v>39</v>
      </c>
      <c r="E411" s="100" t="s">
        <v>589</v>
      </c>
      <c r="F411" s="63" t="s">
        <v>115</v>
      </c>
      <c r="G411" s="44">
        <v>8000000</v>
      </c>
      <c r="H411" s="44"/>
      <c r="I411" s="44"/>
    </row>
    <row r="412" spans="1:9" ht="47.25">
      <c r="A412" s="103" t="s">
        <v>640</v>
      </c>
      <c r="B412" s="62" t="s">
        <v>294</v>
      </c>
      <c r="C412" s="63" t="s">
        <v>77</v>
      </c>
      <c r="D412" s="63" t="s">
        <v>39</v>
      </c>
      <c r="E412" s="107" t="s">
        <v>587</v>
      </c>
      <c r="F412" s="63"/>
      <c r="G412" s="104">
        <v>96000</v>
      </c>
      <c r="H412" s="104">
        <v>96000</v>
      </c>
      <c r="I412" s="104">
        <v>96000</v>
      </c>
    </row>
    <row r="413" spans="1:9" ht="31.5">
      <c r="A413" s="106" t="s">
        <v>24</v>
      </c>
      <c r="B413" s="62" t="s">
        <v>294</v>
      </c>
      <c r="C413" s="63" t="s">
        <v>77</v>
      </c>
      <c r="D413" s="63" t="s">
        <v>39</v>
      </c>
      <c r="E413" s="107" t="s">
        <v>587</v>
      </c>
      <c r="F413" s="63"/>
      <c r="G413" s="104">
        <v>96000</v>
      </c>
      <c r="H413" s="104">
        <v>96000</v>
      </c>
      <c r="I413" s="104">
        <v>96000</v>
      </c>
    </row>
    <row r="414" spans="1:9" ht="31.5">
      <c r="A414" s="61" t="s">
        <v>30</v>
      </c>
      <c r="B414" s="62" t="s">
        <v>294</v>
      </c>
      <c r="C414" s="63" t="s">
        <v>77</v>
      </c>
      <c r="D414" s="63" t="s">
        <v>39</v>
      </c>
      <c r="E414" s="100" t="s">
        <v>320</v>
      </c>
      <c r="F414" s="59"/>
      <c r="G414" s="60">
        <f>SUM(G415+G417)</f>
        <v>650000</v>
      </c>
      <c r="H414" s="60">
        <f>SUM(H415+H417)</f>
        <v>650000</v>
      </c>
      <c r="I414" s="60">
        <f>SUM(I415+I417)</f>
        <v>650000</v>
      </c>
    </row>
    <row r="415" spans="1:9" ht="31.5">
      <c r="A415" s="61" t="s">
        <v>267</v>
      </c>
      <c r="B415" s="62" t="s">
        <v>294</v>
      </c>
      <c r="C415" s="63" t="s">
        <v>77</v>
      </c>
      <c r="D415" s="63" t="s">
        <v>39</v>
      </c>
      <c r="E415" s="100" t="s">
        <v>590</v>
      </c>
      <c r="F415" s="63"/>
      <c r="G415" s="44">
        <f>SUM(G416)</f>
        <v>300000</v>
      </c>
      <c r="H415" s="44">
        <f>SUM(H416)</f>
        <v>300000</v>
      </c>
      <c r="I415" s="44">
        <f>SUM(I416)</f>
        <v>300000</v>
      </c>
    </row>
    <row r="416" spans="1:9" ht="31.5">
      <c r="A416" s="61" t="s">
        <v>24</v>
      </c>
      <c r="B416" s="62" t="s">
        <v>294</v>
      </c>
      <c r="C416" s="63" t="s">
        <v>77</v>
      </c>
      <c r="D416" s="63" t="s">
        <v>39</v>
      </c>
      <c r="E416" s="100" t="s">
        <v>590</v>
      </c>
      <c r="F416" s="63" t="s">
        <v>25</v>
      </c>
      <c r="G416" s="44">
        <v>300000</v>
      </c>
      <c r="H416" s="44">
        <v>300000</v>
      </c>
      <c r="I416" s="44">
        <v>300000</v>
      </c>
    </row>
    <row r="417" spans="1:9" ht="31.5">
      <c r="A417" s="61" t="s">
        <v>31</v>
      </c>
      <c r="B417" s="62" t="s">
        <v>294</v>
      </c>
      <c r="C417" s="63" t="s">
        <v>77</v>
      </c>
      <c r="D417" s="63" t="s">
        <v>39</v>
      </c>
      <c r="E417" s="100" t="s">
        <v>321</v>
      </c>
      <c r="F417" s="63"/>
      <c r="G417" s="44">
        <f>SUM(G418:G418)</f>
        <v>350000</v>
      </c>
      <c r="H417" s="44">
        <f>SUM(H418:H418)</f>
        <v>350000</v>
      </c>
      <c r="I417" s="44">
        <f>SUM(I418:I418)</f>
        <v>350000</v>
      </c>
    </row>
    <row r="418" spans="1:9" ht="47.25">
      <c r="A418" s="65" t="s">
        <v>118</v>
      </c>
      <c r="B418" s="62" t="s">
        <v>294</v>
      </c>
      <c r="C418" s="63" t="s">
        <v>77</v>
      </c>
      <c r="D418" s="63" t="s">
        <v>39</v>
      </c>
      <c r="E418" s="100" t="s">
        <v>321</v>
      </c>
      <c r="F418" s="63" t="s">
        <v>68</v>
      </c>
      <c r="G418" s="44">
        <v>350000</v>
      </c>
      <c r="H418" s="44">
        <v>350000</v>
      </c>
      <c r="I418" s="44">
        <v>350000</v>
      </c>
    </row>
    <row r="419" spans="1:9" ht="63">
      <c r="A419" s="61" t="s">
        <v>275</v>
      </c>
      <c r="B419" s="62" t="s">
        <v>294</v>
      </c>
      <c r="C419" s="63" t="s">
        <v>77</v>
      </c>
      <c r="D419" s="63" t="s">
        <v>39</v>
      </c>
      <c r="E419" s="107" t="s">
        <v>327</v>
      </c>
      <c r="F419" s="63"/>
      <c r="G419" s="44">
        <f>SUM(G420)</f>
        <v>1200000</v>
      </c>
      <c r="H419" s="44">
        <f>SUM(H420)</f>
        <v>1200000</v>
      </c>
      <c r="I419" s="44">
        <f>SUM(I420)</f>
        <v>1200000</v>
      </c>
    </row>
    <row r="420" spans="1:9" ht="47.25">
      <c r="A420" s="65" t="s">
        <v>118</v>
      </c>
      <c r="B420" s="62" t="s">
        <v>294</v>
      </c>
      <c r="C420" s="63" t="s">
        <v>77</v>
      </c>
      <c r="D420" s="63" t="s">
        <v>39</v>
      </c>
      <c r="E420" s="107" t="s">
        <v>327</v>
      </c>
      <c r="F420" s="63" t="s">
        <v>68</v>
      </c>
      <c r="G420" s="44">
        <v>1200000</v>
      </c>
      <c r="H420" s="44">
        <v>1200000</v>
      </c>
      <c r="I420" s="44">
        <v>1200000</v>
      </c>
    </row>
    <row r="421" spans="1:9" ht="63">
      <c r="A421" s="72" t="s">
        <v>212</v>
      </c>
      <c r="B421" s="62" t="s">
        <v>294</v>
      </c>
      <c r="C421" s="63" t="s">
        <v>77</v>
      </c>
      <c r="D421" s="63" t="s">
        <v>39</v>
      </c>
      <c r="E421" s="107" t="s">
        <v>591</v>
      </c>
      <c r="F421" s="63"/>
      <c r="G421" s="44">
        <f t="shared" ref="G421:I421" si="86">SUM(G422)</f>
        <v>2007781.99</v>
      </c>
      <c r="H421" s="44">
        <f t="shared" si="86"/>
        <v>2007781.99</v>
      </c>
      <c r="I421" s="44">
        <f t="shared" si="86"/>
        <v>2007781.99</v>
      </c>
    </row>
    <row r="422" spans="1:9" ht="157.5">
      <c r="A422" s="78" t="s">
        <v>213</v>
      </c>
      <c r="B422" s="62" t="s">
        <v>294</v>
      </c>
      <c r="C422" s="63" t="s">
        <v>77</v>
      </c>
      <c r="D422" s="63" t="s">
        <v>39</v>
      </c>
      <c r="E422" s="107" t="s">
        <v>591</v>
      </c>
      <c r="F422" s="63" t="s">
        <v>27</v>
      </c>
      <c r="G422" s="44">
        <v>2007781.99</v>
      </c>
      <c r="H422" s="44">
        <v>2007781.99</v>
      </c>
      <c r="I422" s="44">
        <v>2007781.99</v>
      </c>
    </row>
    <row r="423" spans="1:9" ht="31.5">
      <c r="A423" s="65" t="s">
        <v>141</v>
      </c>
      <c r="B423" s="62" t="s">
        <v>294</v>
      </c>
      <c r="C423" s="63" t="s">
        <v>77</v>
      </c>
      <c r="D423" s="63" t="s">
        <v>39</v>
      </c>
      <c r="E423" s="100" t="s">
        <v>592</v>
      </c>
      <c r="F423" s="64"/>
      <c r="G423" s="44">
        <f>SUM(G424)</f>
        <v>20000</v>
      </c>
      <c r="H423" s="44">
        <f>SUM(H424)</f>
        <v>20000</v>
      </c>
      <c r="I423" s="44">
        <f>SUM(I424)</f>
        <v>20000</v>
      </c>
    </row>
    <row r="424" spans="1:9" ht="47.25">
      <c r="A424" s="65" t="s">
        <v>118</v>
      </c>
      <c r="B424" s="62" t="s">
        <v>294</v>
      </c>
      <c r="C424" s="63" t="s">
        <v>77</v>
      </c>
      <c r="D424" s="63" t="s">
        <v>39</v>
      </c>
      <c r="E424" s="100" t="s">
        <v>592</v>
      </c>
      <c r="F424" s="64" t="s">
        <v>68</v>
      </c>
      <c r="G424" s="44">
        <v>20000</v>
      </c>
      <c r="H424" s="44">
        <v>20000</v>
      </c>
      <c r="I424" s="44">
        <v>20000</v>
      </c>
    </row>
    <row r="425" spans="1:9" ht="267.75">
      <c r="A425" s="74" t="s">
        <v>298</v>
      </c>
      <c r="B425" s="62" t="s">
        <v>294</v>
      </c>
      <c r="C425" s="63" t="s">
        <v>77</v>
      </c>
      <c r="D425" s="63" t="s">
        <v>39</v>
      </c>
      <c r="E425" s="100" t="s">
        <v>598</v>
      </c>
      <c r="F425" s="63"/>
      <c r="G425" s="44">
        <f t="shared" ref="G425:I425" si="87">SUM(G426)</f>
        <v>256840</v>
      </c>
      <c r="H425" s="44">
        <f t="shared" si="87"/>
        <v>256840</v>
      </c>
      <c r="I425" s="44">
        <f t="shared" si="87"/>
        <v>256840</v>
      </c>
    </row>
    <row r="426" spans="1:9" ht="94.5">
      <c r="A426" s="61" t="s">
        <v>23</v>
      </c>
      <c r="B426" s="62" t="s">
        <v>294</v>
      </c>
      <c r="C426" s="63" t="s">
        <v>77</v>
      </c>
      <c r="D426" s="63" t="s">
        <v>39</v>
      </c>
      <c r="E426" s="100" t="s">
        <v>598</v>
      </c>
      <c r="F426" s="63" t="s">
        <v>27</v>
      </c>
      <c r="G426" s="67">
        <v>256840</v>
      </c>
      <c r="H426" s="67">
        <v>256840</v>
      </c>
      <c r="I426" s="67">
        <v>256840</v>
      </c>
    </row>
    <row r="427" spans="1:9" ht="15.75">
      <c r="A427" s="118" t="s">
        <v>300</v>
      </c>
      <c r="B427" s="55" t="s">
        <v>294</v>
      </c>
      <c r="C427" s="56" t="s">
        <v>78</v>
      </c>
      <c r="D427" s="56" t="s">
        <v>80</v>
      </c>
      <c r="E427" s="99"/>
      <c r="F427" s="99"/>
      <c r="G427" s="66">
        <f t="shared" ref="G427:I428" si="88">SUM(G428)</f>
        <v>4587900</v>
      </c>
      <c r="H427" s="66">
        <f t="shared" si="88"/>
        <v>5106700</v>
      </c>
      <c r="I427" s="66">
        <f t="shared" si="88"/>
        <v>6475700</v>
      </c>
    </row>
    <row r="428" spans="1:9" ht="31.5">
      <c r="A428" s="119" t="s">
        <v>99</v>
      </c>
      <c r="B428" s="58" t="s">
        <v>294</v>
      </c>
      <c r="C428" s="59" t="s">
        <v>78</v>
      </c>
      <c r="D428" s="59" t="s">
        <v>79</v>
      </c>
      <c r="E428" s="75"/>
      <c r="F428" s="75"/>
      <c r="G428" s="60">
        <f t="shared" si="88"/>
        <v>4587900</v>
      </c>
      <c r="H428" s="60">
        <f t="shared" si="88"/>
        <v>5106700</v>
      </c>
      <c r="I428" s="60">
        <f t="shared" si="88"/>
        <v>6475700</v>
      </c>
    </row>
    <row r="429" spans="1:9" ht="15.75">
      <c r="A429" s="61" t="s">
        <v>28</v>
      </c>
      <c r="B429" s="62" t="s">
        <v>294</v>
      </c>
      <c r="C429" s="63" t="s">
        <v>78</v>
      </c>
      <c r="D429" s="63" t="s">
        <v>79</v>
      </c>
      <c r="E429" s="64" t="s">
        <v>153</v>
      </c>
      <c r="F429" s="64"/>
      <c r="G429" s="44">
        <f t="shared" ref="G429:I429" si="89">SUM(G430)</f>
        <v>4587900</v>
      </c>
      <c r="H429" s="44">
        <f t="shared" si="89"/>
        <v>5106700</v>
      </c>
      <c r="I429" s="44">
        <f t="shared" si="89"/>
        <v>6475700</v>
      </c>
    </row>
    <row r="430" spans="1:9" ht="63">
      <c r="A430" s="72" t="s">
        <v>299</v>
      </c>
      <c r="B430" s="62" t="s">
        <v>294</v>
      </c>
      <c r="C430" s="63" t="s">
        <v>78</v>
      </c>
      <c r="D430" s="63" t="s">
        <v>79</v>
      </c>
      <c r="E430" s="107" t="s">
        <v>594</v>
      </c>
      <c r="F430" s="64"/>
      <c r="G430" s="44">
        <f>SUM(G431+G432)</f>
        <v>4587900</v>
      </c>
      <c r="H430" s="70">
        <f t="shared" ref="H430:I430" si="90">SUM(H431:H432)</f>
        <v>5106700</v>
      </c>
      <c r="I430" s="70">
        <f t="shared" si="90"/>
        <v>6475700</v>
      </c>
    </row>
    <row r="431" spans="1:9" ht="94.5">
      <c r="A431" s="71" t="s">
        <v>23</v>
      </c>
      <c r="B431" s="62" t="s">
        <v>294</v>
      </c>
      <c r="C431" s="63" t="s">
        <v>78</v>
      </c>
      <c r="D431" s="63" t="s">
        <v>79</v>
      </c>
      <c r="E431" s="107" t="s">
        <v>594</v>
      </c>
      <c r="F431" s="63" t="s">
        <v>27</v>
      </c>
      <c r="G431" s="44">
        <v>4067000</v>
      </c>
      <c r="H431" s="44">
        <v>4624300</v>
      </c>
      <c r="I431" s="44">
        <v>5866400</v>
      </c>
    </row>
    <row r="432" spans="1:9" ht="47.25">
      <c r="A432" s="71" t="s">
        <v>118</v>
      </c>
      <c r="B432" s="62" t="s">
        <v>294</v>
      </c>
      <c r="C432" s="63" t="s">
        <v>78</v>
      </c>
      <c r="D432" s="63" t="s">
        <v>79</v>
      </c>
      <c r="E432" s="107" t="s">
        <v>594</v>
      </c>
      <c r="F432" s="63" t="s">
        <v>68</v>
      </c>
      <c r="G432" s="70">
        <v>520900</v>
      </c>
      <c r="H432" s="70">
        <v>482400</v>
      </c>
      <c r="I432" s="70">
        <v>609300</v>
      </c>
    </row>
    <row r="433" spans="1:9" ht="31.5">
      <c r="A433" s="120" t="s">
        <v>52</v>
      </c>
      <c r="B433" s="55" t="s">
        <v>294</v>
      </c>
      <c r="C433" s="56" t="s">
        <v>79</v>
      </c>
      <c r="D433" s="56" t="s">
        <v>80</v>
      </c>
      <c r="E433" s="55"/>
      <c r="F433" s="56"/>
      <c r="G433" s="66">
        <f>SUM(G441+G447+G435)</f>
        <v>16162832</v>
      </c>
      <c r="H433" s="66">
        <f>SUM(H441+H447+H435)</f>
        <v>16388032</v>
      </c>
      <c r="I433" s="66">
        <f>SUM(I441+I447+I435)</f>
        <v>16564532</v>
      </c>
    </row>
    <row r="434" spans="1:9" ht="15.75">
      <c r="A434" s="119" t="s">
        <v>100</v>
      </c>
      <c r="B434" s="58" t="s">
        <v>294</v>
      </c>
      <c r="C434" s="75" t="s">
        <v>79</v>
      </c>
      <c r="D434" s="75" t="s">
        <v>81</v>
      </c>
      <c r="E434" s="55"/>
      <c r="F434" s="56"/>
      <c r="G434" s="60">
        <f t="shared" ref="G434:I434" si="91">SUM(G435)</f>
        <v>3395600</v>
      </c>
      <c r="H434" s="60">
        <f t="shared" si="91"/>
        <v>3620800</v>
      </c>
      <c r="I434" s="60">
        <f t="shared" si="91"/>
        <v>3797300</v>
      </c>
    </row>
    <row r="435" spans="1:9" ht="15.75">
      <c r="A435" s="65" t="s">
        <v>28</v>
      </c>
      <c r="B435" s="62" t="s">
        <v>294</v>
      </c>
      <c r="C435" s="64" t="s">
        <v>79</v>
      </c>
      <c r="D435" s="64" t="s">
        <v>81</v>
      </c>
      <c r="E435" s="64" t="s">
        <v>153</v>
      </c>
      <c r="F435" s="56"/>
      <c r="G435" s="44">
        <f>SUM(G436+G439)</f>
        <v>3395600</v>
      </c>
      <c r="H435" s="44">
        <f t="shared" ref="H435:I435" si="92">SUM(H436+H439)</f>
        <v>3620800</v>
      </c>
      <c r="I435" s="44">
        <f t="shared" si="92"/>
        <v>3797300</v>
      </c>
    </row>
    <row r="436" spans="1:9" ht="63">
      <c r="A436" s="71" t="s">
        <v>6</v>
      </c>
      <c r="B436" s="62" t="s">
        <v>294</v>
      </c>
      <c r="C436" s="62" t="s">
        <v>79</v>
      </c>
      <c r="D436" s="62" t="s">
        <v>81</v>
      </c>
      <c r="E436" s="107" t="s">
        <v>596</v>
      </c>
      <c r="F436" s="62"/>
      <c r="G436" s="44">
        <f>SUM(G437:G438)</f>
        <v>2838700</v>
      </c>
      <c r="H436" s="44">
        <f>SUM(H437:H438)</f>
        <v>3063900</v>
      </c>
      <c r="I436" s="44">
        <f>SUM(I437:I438)</f>
        <v>3240400</v>
      </c>
    </row>
    <row r="437" spans="1:9" ht="94.5">
      <c r="A437" s="71" t="s">
        <v>23</v>
      </c>
      <c r="B437" s="62" t="s">
        <v>294</v>
      </c>
      <c r="C437" s="62" t="s">
        <v>79</v>
      </c>
      <c r="D437" s="62" t="s">
        <v>81</v>
      </c>
      <c r="E437" s="107" t="s">
        <v>596</v>
      </c>
      <c r="F437" s="62" t="s">
        <v>27</v>
      </c>
      <c r="G437" s="44">
        <v>2113235</v>
      </c>
      <c r="H437" s="44">
        <v>2113235</v>
      </c>
      <c r="I437" s="44">
        <v>2113235</v>
      </c>
    </row>
    <row r="438" spans="1:9" ht="47.25">
      <c r="A438" s="71" t="s">
        <v>118</v>
      </c>
      <c r="B438" s="62" t="s">
        <v>294</v>
      </c>
      <c r="C438" s="62" t="s">
        <v>79</v>
      </c>
      <c r="D438" s="62" t="s">
        <v>81</v>
      </c>
      <c r="E438" s="107" t="s">
        <v>596</v>
      </c>
      <c r="F438" s="62" t="s">
        <v>68</v>
      </c>
      <c r="G438" s="44">
        <v>725465</v>
      </c>
      <c r="H438" s="44">
        <v>950665</v>
      </c>
      <c r="I438" s="44">
        <v>1127165</v>
      </c>
    </row>
    <row r="439" spans="1:9" ht="78.75">
      <c r="A439" s="65" t="s">
        <v>225</v>
      </c>
      <c r="B439" s="62" t="s">
        <v>294</v>
      </c>
      <c r="C439" s="64" t="s">
        <v>79</v>
      </c>
      <c r="D439" s="64" t="s">
        <v>81</v>
      </c>
      <c r="E439" s="100" t="s">
        <v>599</v>
      </c>
      <c r="F439" s="64"/>
      <c r="G439" s="44">
        <f>SUM(G440)</f>
        <v>556900</v>
      </c>
      <c r="H439" s="44">
        <f t="shared" ref="H439:I439" si="93">SUM(H440)</f>
        <v>556900</v>
      </c>
      <c r="I439" s="44">
        <f t="shared" si="93"/>
        <v>556900</v>
      </c>
    </row>
    <row r="440" spans="1:9" ht="94.5">
      <c r="A440" s="65" t="s">
        <v>23</v>
      </c>
      <c r="B440" s="62" t="s">
        <v>294</v>
      </c>
      <c r="C440" s="64" t="s">
        <v>79</v>
      </c>
      <c r="D440" s="64" t="s">
        <v>81</v>
      </c>
      <c r="E440" s="100" t="s">
        <v>599</v>
      </c>
      <c r="F440" s="64" t="s">
        <v>27</v>
      </c>
      <c r="G440" s="44">
        <v>556900</v>
      </c>
      <c r="H440" s="44">
        <v>556900</v>
      </c>
      <c r="I440" s="44">
        <v>556900</v>
      </c>
    </row>
    <row r="441" spans="1:9" ht="15.75">
      <c r="A441" s="123" t="s">
        <v>197</v>
      </c>
      <c r="B441" s="58" t="s">
        <v>294</v>
      </c>
      <c r="C441" s="59" t="s">
        <v>79</v>
      </c>
      <c r="D441" s="59" t="s">
        <v>53</v>
      </c>
      <c r="E441" s="58"/>
      <c r="F441" s="59"/>
      <c r="G441" s="60">
        <f t="shared" ref="G441:I445" si="94">SUM(G442)</f>
        <v>804200</v>
      </c>
      <c r="H441" s="60">
        <f t="shared" si="94"/>
        <v>804200</v>
      </c>
      <c r="I441" s="60">
        <f t="shared" si="94"/>
        <v>804200</v>
      </c>
    </row>
    <row r="442" spans="1:9" ht="126">
      <c r="A442" s="103" t="s">
        <v>702</v>
      </c>
      <c r="B442" s="62" t="s">
        <v>294</v>
      </c>
      <c r="C442" s="63" t="s">
        <v>79</v>
      </c>
      <c r="D442" s="63" t="s">
        <v>53</v>
      </c>
      <c r="E442" s="100" t="s">
        <v>172</v>
      </c>
      <c r="F442" s="59"/>
      <c r="G442" s="44">
        <f>SUM(G444)</f>
        <v>804200</v>
      </c>
      <c r="H442" s="44">
        <f>SUM(H444)</f>
        <v>804200</v>
      </c>
      <c r="I442" s="44">
        <f>SUM(I444)</f>
        <v>804200</v>
      </c>
    </row>
    <row r="443" spans="1:9" ht="15.75">
      <c r="A443" s="109" t="s">
        <v>342</v>
      </c>
      <c r="B443" s="62" t="s">
        <v>294</v>
      </c>
      <c r="C443" s="63" t="s">
        <v>79</v>
      </c>
      <c r="D443" s="63" t="s">
        <v>53</v>
      </c>
      <c r="E443" s="100" t="s">
        <v>539</v>
      </c>
      <c r="F443" s="59"/>
      <c r="G443" s="44">
        <f t="shared" si="94"/>
        <v>804200</v>
      </c>
      <c r="H443" s="44">
        <f t="shared" si="94"/>
        <v>804200</v>
      </c>
      <c r="I443" s="44">
        <f t="shared" si="94"/>
        <v>804200</v>
      </c>
    </row>
    <row r="444" spans="1:9" ht="78.75">
      <c r="A444" s="109" t="s">
        <v>538</v>
      </c>
      <c r="B444" s="62" t="s">
        <v>294</v>
      </c>
      <c r="C444" s="63" t="s">
        <v>79</v>
      </c>
      <c r="D444" s="63" t="s">
        <v>53</v>
      </c>
      <c r="E444" s="64" t="s">
        <v>540</v>
      </c>
      <c r="F444" s="59"/>
      <c r="G444" s="44">
        <f t="shared" si="94"/>
        <v>804200</v>
      </c>
      <c r="H444" s="44">
        <f t="shared" si="94"/>
        <v>804200</v>
      </c>
      <c r="I444" s="44">
        <f t="shared" si="94"/>
        <v>804200</v>
      </c>
    </row>
    <row r="445" spans="1:9" ht="47.25">
      <c r="A445" s="61" t="s">
        <v>95</v>
      </c>
      <c r="B445" s="62" t="s">
        <v>294</v>
      </c>
      <c r="C445" s="63" t="s">
        <v>79</v>
      </c>
      <c r="D445" s="63" t="s">
        <v>53</v>
      </c>
      <c r="E445" s="100" t="s">
        <v>543</v>
      </c>
      <c r="F445" s="63"/>
      <c r="G445" s="44">
        <f t="shared" si="94"/>
        <v>804200</v>
      </c>
      <c r="H445" s="44">
        <f t="shared" si="94"/>
        <v>804200</v>
      </c>
      <c r="I445" s="44">
        <f t="shared" si="94"/>
        <v>804200</v>
      </c>
    </row>
    <row r="446" spans="1:9" ht="47.25">
      <c r="A446" s="65" t="s">
        <v>118</v>
      </c>
      <c r="B446" s="62" t="s">
        <v>294</v>
      </c>
      <c r="C446" s="63" t="s">
        <v>79</v>
      </c>
      <c r="D446" s="63" t="s">
        <v>53</v>
      </c>
      <c r="E446" s="100" t="s">
        <v>543</v>
      </c>
      <c r="F446" s="63" t="s">
        <v>68</v>
      </c>
      <c r="G446" s="44">
        <v>804200</v>
      </c>
      <c r="H446" s="44">
        <v>804200</v>
      </c>
      <c r="I446" s="44">
        <v>804200</v>
      </c>
    </row>
    <row r="447" spans="1:9" ht="63">
      <c r="A447" s="123" t="s">
        <v>198</v>
      </c>
      <c r="B447" s="58" t="s">
        <v>294</v>
      </c>
      <c r="C447" s="59" t="s">
        <v>79</v>
      </c>
      <c r="D447" s="59" t="s">
        <v>54</v>
      </c>
      <c r="E447" s="64"/>
      <c r="F447" s="59"/>
      <c r="G447" s="60">
        <f>SUM(G448)</f>
        <v>11963032</v>
      </c>
      <c r="H447" s="60">
        <f>SUM(H448)</f>
        <v>11963032</v>
      </c>
      <c r="I447" s="60">
        <f>SUM(I448)</f>
        <v>11963032</v>
      </c>
    </row>
    <row r="448" spans="1:9" ht="126">
      <c r="A448" s="61" t="s">
        <v>718</v>
      </c>
      <c r="B448" s="62" t="s">
        <v>294</v>
      </c>
      <c r="C448" s="64" t="s">
        <v>79</v>
      </c>
      <c r="D448" s="64" t="s">
        <v>54</v>
      </c>
      <c r="E448" s="100" t="s">
        <v>172</v>
      </c>
      <c r="F448" s="59"/>
      <c r="G448" s="44">
        <f>G453+G449</f>
        <v>11963032</v>
      </c>
      <c r="H448" s="44">
        <f t="shared" ref="H448:I448" si="95">H453+H449</f>
        <v>11963032</v>
      </c>
      <c r="I448" s="44">
        <f t="shared" si="95"/>
        <v>11963032</v>
      </c>
    </row>
    <row r="449" spans="1:9" ht="47.25">
      <c r="A449" s="102" t="s">
        <v>330</v>
      </c>
      <c r="B449" s="62" t="s">
        <v>294</v>
      </c>
      <c r="C449" s="64" t="s">
        <v>79</v>
      </c>
      <c r="D449" s="64" t="s">
        <v>54</v>
      </c>
      <c r="E449" s="100" t="s">
        <v>535</v>
      </c>
      <c r="F449" s="59"/>
      <c r="G449" s="44">
        <f t="shared" ref="G449:I449" si="96">SUM(G450)</f>
        <v>1947182</v>
      </c>
      <c r="H449" s="44">
        <f t="shared" si="96"/>
        <v>1947182</v>
      </c>
      <c r="I449" s="44">
        <f t="shared" si="96"/>
        <v>1947182</v>
      </c>
    </row>
    <row r="450" spans="1:9" ht="47.25">
      <c r="A450" s="109" t="s">
        <v>534</v>
      </c>
      <c r="B450" s="62" t="s">
        <v>294</v>
      </c>
      <c r="C450" s="64" t="s">
        <v>79</v>
      </c>
      <c r="D450" s="64" t="s">
        <v>54</v>
      </c>
      <c r="E450" s="100" t="s">
        <v>536</v>
      </c>
      <c r="F450" s="59"/>
      <c r="G450" s="44">
        <f t="shared" ref="G450:I450" si="97">SUM(G451)</f>
        <v>1947182</v>
      </c>
      <c r="H450" s="44">
        <f t="shared" si="97"/>
        <v>1947182</v>
      </c>
      <c r="I450" s="44">
        <f t="shared" si="97"/>
        <v>1947182</v>
      </c>
    </row>
    <row r="451" spans="1:9" ht="63">
      <c r="A451" s="109" t="s">
        <v>145</v>
      </c>
      <c r="B451" s="62" t="s">
        <v>294</v>
      </c>
      <c r="C451" s="64" t="s">
        <v>79</v>
      </c>
      <c r="D451" s="64" t="s">
        <v>54</v>
      </c>
      <c r="E451" s="100" t="s">
        <v>537</v>
      </c>
      <c r="F451" s="59"/>
      <c r="G451" s="44">
        <f>SUM(G452)</f>
        <v>1947182</v>
      </c>
      <c r="H451" s="44">
        <f>SUM(H452)</f>
        <v>1947182</v>
      </c>
      <c r="I451" s="44">
        <f>SUM(I452)</f>
        <v>1947182</v>
      </c>
    </row>
    <row r="452" spans="1:9" ht="47.25">
      <c r="A452" s="101" t="s">
        <v>603</v>
      </c>
      <c r="B452" s="62" t="s">
        <v>294</v>
      </c>
      <c r="C452" s="64" t="s">
        <v>79</v>
      </c>
      <c r="D452" s="64" t="s">
        <v>54</v>
      </c>
      <c r="E452" s="100" t="s">
        <v>537</v>
      </c>
      <c r="F452" s="126" t="s">
        <v>68</v>
      </c>
      <c r="G452" s="70">
        <v>1947182</v>
      </c>
      <c r="H452" s="70">
        <v>1947182</v>
      </c>
      <c r="I452" s="70">
        <v>1947182</v>
      </c>
    </row>
    <row r="453" spans="1:9" ht="15.75">
      <c r="A453" s="109" t="s">
        <v>342</v>
      </c>
      <c r="B453" s="62" t="s">
        <v>294</v>
      </c>
      <c r="C453" s="63" t="s">
        <v>79</v>
      </c>
      <c r="D453" s="64" t="s">
        <v>54</v>
      </c>
      <c r="E453" s="100" t="s">
        <v>539</v>
      </c>
      <c r="F453" s="63"/>
      <c r="G453" s="44">
        <f>SUM(G454)</f>
        <v>10015850</v>
      </c>
      <c r="H453" s="44">
        <f t="shared" ref="H453:I453" si="98">SUM(H454)</f>
        <v>10015850</v>
      </c>
      <c r="I453" s="44">
        <f t="shared" si="98"/>
        <v>10015850</v>
      </c>
    </row>
    <row r="454" spans="1:9" ht="78.75">
      <c r="A454" s="109" t="s">
        <v>538</v>
      </c>
      <c r="B454" s="62" t="s">
        <v>294</v>
      </c>
      <c r="C454" s="63" t="s">
        <v>79</v>
      </c>
      <c r="D454" s="64" t="s">
        <v>54</v>
      </c>
      <c r="E454" s="100" t="s">
        <v>540</v>
      </c>
      <c r="F454" s="63"/>
      <c r="G454" s="44">
        <f>G455+G458+G460</f>
        <v>10015850</v>
      </c>
      <c r="H454" s="44">
        <f t="shared" ref="H454:I454" si="99">H455+H458+H460</f>
        <v>10015850</v>
      </c>
      <c r="I454" s="44">
        <f t="shared" si="99"/>
        <v>10015850</v>
      </c>
    </row>
    <row r="455" spans="1:9" ht="63">
      <c r="A455" s="61" t="s">
        <v>91</v>
      </c>
      <c r="B455" s="62" t="s">
        <v>294</v>
      </c>
      <c r="C455" s="63" t="s">
        <v>79</v>
      </c>
      <c r="D455" s="64" t="s">
        <v>54</v>
      </c>
      <c r="E455" s="100" t="s">
        <v>541</v>
      </c>
      <c r="F455" s="63"/>
      <c r="G455" s="44">
        <f>SUM(G456:G457)</f>
        <v>9738800</v>
      </c>
      <c r="H455" s="44">
        <f>SUM(H456:H457)</f>
        <v>9738800</v>
      </c>
      <c r="I455" s="44">
        <f>SUM(I456:I457)</f>
        <v>9738800</v>
      </c>
    </row>
    <row r="456" spans="1:9" ht="94.5">
      <c r="A456" s="61" t="s">
        <v>23</v>
      </c>
      <c r="B456" s="62" t="s">
        <v>294</v>
      </c>
      <c r="C456" s="63" t="s">
        <v>79</v>
      </c>
      <c r="D456" s="64" t="s">
        <v>54</v>
      </c>
      <c r="E456" s="100" t="s">
        <v>541</v>
      </c>
      <c r="F456" s="63" t="s">
        <v>27</v>
      </c>
      <c r="G456" s="44">
        <v>9703000</v>
      </c>
      <c r="H456" s="44">
        <v>9703000</v>
      </c>
      <c r="I456" s="44">
        <v>9703000</v>
      </c>
    </row>
    <row r="457" spans="1:9" ht="47.25">
      <c r="A457" s="65" t="s">
        <v>118</v>
      </c>
      <c r="B457" s="62" t="s">
        <v>294</v>
      </c>
      <c r="C457" s="63" t="s">
        <v>79</v>
      </c>
      <c r="D457" s="64" t="s">
        <v>54</v>
      </c>
      <c r="E457" s="100" t="s">
        <v>541</v>
      </c>
      <c r="F457" s="63" t="s">
        <v>68</v>
      </c>
      <c r="G457" s="44">
        <v>35800</v>
      </c>
      <c r="H457" s="44">
        <v>35800</v>
      </c>
      <c r="I457" s="44">
        <v>35800</v>
      </c>
    </row>
    <row r="458" spans="1:9" ht="267.75">
      <c r="A458" s="72" t="s">
        <v>297</v>
      </c>
      <c r="B458" s="62" t="s">
        <v>294</v>
      </c>
      <c r="C458" s="64" t="s">
        <v>79</v>
      </c>
      <c r="D458" s="64" t="s">
        <v>54</v>
      </c>
      <c r="E458" s="100" t="s">
        <v>544</v>
      </c>
      <c r="F458" s="64"/>
      <c r="G458" s="44">
        <f>SUM(G459)</f>
        <v>177050</v>
      </c>
      <c r="H458" s="44">
        <f>SUM(H459)</f>
        <v>177050</v>
      </c>
      <c r="I458" s="44">
        <f>SUM(I459)</f>
        <v>177050</v>
      </c>
    </row>
    <row r="459" spans="1:9" ht="47.25">
      <c r="A459" s="65" t="s">
        <v>118</v>
      </c>
      <c r="B459" s="62" t="s">
        <v>294</v>
      </c>
      <c r="C459" s="64" t="s">
        <v>79</v>
      </c>
      <c r="D459" s="64" t="s">
        <v>54</v>
      </c>
      <c r="E459" s="100" t="s">
        <v>544</v>
      </c>
      <c r="F459" s="64" t="s">
        <v>68</v>
      </c>
      <c r="G459" s="67">
        <v>177050</v>
      </c>
      <c r="H459" s="67">
        <v>177050</v>
      </c>
      <c r="I459" s="67">
        <v>177050</v>
      </c>
    </row>
    <row r="460" spans="1:9" ht="47.25">
      <c r="A460" s="61" t="s">
        <v>106</v>
      </c>
      <c r="B460" s="62" t="s">
        <v>294</v>
      </c>
      <c r="C460" s="63" t="s">
        <v>79</v>
      </c>
      <c r="D460" s="64" t="s">
        <v>54</v>
      </c>
      <c r="E460" s="100" t="s">
        <v>542</v>
      </c>
      <c r="F460" s="63"/>
      <c r="G460" s="44">
        <f>SUM(G461)</f>
        <v>100000</v>
      </c>
      <c r="H460" s="44">
        <f>SUM(H461)</f>
        <v>100000</v>
      </c>
      <c r="I460" s="44">
        <f>SUM(I461)</f>
        <v>100000</v>
      </c>
    </row>
    <row r="461" spans="1:9" ht="47.25">
      <c r="A461" s="65" t="s">
        <v>118</v>
      </c>
      <c r="B461" s="62" t="s">
        <v>294</v>
      </c>
      <c r="C461" s="63" t="s">
        <v>79</v>
      </c>
      <c r="D461" s="64" t="s">
        <v>54</v>
      </c>
      <c r="E461" s="100" t="s">
        <v>542</v>
      </c>
      <c r="F461" s="63" t="s">
        <v>68</v>
      </c>
      <c r="G461" s="44">
        <v>100000</v>
      </c>
      <c r="H461" s="44">
        <v>100000</v>
      </c>
      <c r="I461" s="44">
        <v>100000</v>
      </c>
    </row>
    <row r="462" spans="1:9" ht="15.75">
      <c r="A462" s="120" t="s">
        <v>55</v>
      </c>
      <c r="B462" s="55" t="s">
        <v>294</v>
      </c>
      <c r="C462" s="56" t="s">
        <v>81</v>
      </c>
      <c r="D462" s="56" t="s">
        <v>80</v>
      </c>
      <c r="E462" s="56"/>
      <c r="F462" s="55"/>
      <c r="G462" s="66">
        <f>SUM(G463+G468+G506+G484+G490)</f>
        <v>161672369.84</v>
      </c>
      <c r="H462" s="66">
        <f>SUM(H463+H468+H506+H484+H490)</f>
        <v>132618249.33</v>
      </c>
      <c r="I462" s="66">
        <f>SUM(I463+I468+I506+I484+I490)</f>
        <v>134243503.82999998</v>
      </c>
    </row>
    <row r="463" spans="1:9" ht="15.75">
      <c r="A463" s="121" t="s">
        <v>51</v>
      </c>
      <c r="B463" s="58" t="s">
        <v>294</v>
      </c>
      <c r="C463" s="59" t="s">
        <v>81</v>
      </c>
      <c r="D463" s="59" t="s">
        <v>77</v>
      </c>
      <c r="E463" s="58"/>
      <c r="F463" s="59"/>
      <c r="G463" s="60">
        <f>SUM(G464)</f>
        <v>1003500</v>
      </c>
      <c r="H463" s="60">
        <f t="shared" ref="H463:I463" si="100">SUM(H464)</f>
        <v>1003500</v>
      </c>
      <c r="I463" s="60">
        <f t="shared" si="100"/>
        <v>1003500</v>
      </c>
    </row>
    <row r="464" spans="1:9" ht="15.75">
      <c r="A464" s="61" t="s">
        <v>28</v>
      </c>
      <c r="B464" s="62" t="s">
        <v>294</v>
      </c>
      <c r="C464" s="63" t="s">
        <v>81</v>
      </c>
      <c r="D464" s="63" t="s">
        <v>77</v>
      </c>
      <c r="E464" s="62" t="s">
        <v>153</v>
      </c>
      <c r="F464" s="63"/>
      <c r="G464" s="44">
        <f>SUM(G465)</f>
        <v>1003500</v>
      </c>
      <c r="H464" s="44">
        <f>SUM(H465)</f>
        <v>1003500</v>
      </c>
      <c r="I464" s="44">
        <f>SUM(I465)</f>
        <v>1003500</v>
      </c>
    </row>
    <row r="465" spans="1:9" ht="47.25">
      <c r="A465" s="72" t="s">
        <v>214</v>
      </c>
      <c r="B465" s="62" t="s">
        <v>294</v>
      </c>
      <c r="C465" s="63" t="s">
        <v>81</v>
      </c>
      <c r="D465" s="63" t="s">
        <v>77</v>
      </c>
      <c r="E465" s="100" t="s">
        <v>597</v>
      </c>
      <c r="F465" s="63"/>
      <c r="G465" s="44">
        <f>SUM(G466+G467)</f>
        <v>1003500</v>
      </c>
      <c r="H465" s="44">
        <f t="shared" ref="H465:I465" si="101">SUM(H466+H467)</f>
        <v>1003500</v>
      </c>
      <c r="I465" s="44">
        <f t="shared" si="101"/>
        <v>1003500</v>
      </c>
    </row>
    <row r="466" spans="1:9" ht="94.5">
      <c r="A466" s="61" t="s">
        <v>23</v>
      </c>
      <c r="B466" s="62" t="s">
        <v>294</v>
      </c>
      <c r="C466" s="63" t="s">
        <v>81</v>
      </c>
      <c r="D466" s="63" t="s">
        <v>77</v>
      </c>
      <c r="E466" s="100" t="s">
        <v>597</v>
      </c>
      <c r="F466" s="63" t="s">
        <v>27</v>
      </c>
      <c r="G466" s="67">
        <v>955700</v>
      </c>
      <c r="H466" s="67">
        <v>955700</v>
      </c>
      <c r="I466" s="67">
        <v>955700</v>
      </c>
    </row>
    <row r="467" spans="1:9" ht="47.25">
      <c r="A467" s="65" t="s">
        <v>118</v>
      </c>
      <c r="B467" s="62" t="s">
        <v>294</v>
      </c>
      <c r="C467" s="63" t="s">
        <v>81</v>
      </c>
      <c r="D467" s="63" t="s">
        <v>77</v>
      </c>
      <c r="E467" s="100" t="s">
        <v>597</v>
      </c>
      <c r="F467" s="63" t="s">
        <v>68</v>
      </c>
      <c r="G467" s="67">
        <v>47800</v>
      </c>
      <c r="H467" s="67">
        <v>47800</v>
      </c>
      <c r="I467" s="67">
        <v>47800</v>
      </c>
    </row>
    <row r="468" spans="1:9" ht="15.75">
      <c r="A468" s="121" t="s">
        <v>57</v>
      </c>
      <c r="B468" s="58" t="s">
        <v>294</v>
      </c>
      <c r="C468" s="59" t="s">
        <v>81</v>
      </c>
      <c r="D468" s="59" t="s">
        <v>82</v>
      </c>
      <c r="E468" s="58"/>
      <c r="F468" s="59"/>
      <c r="G468" s="60">
        <f>SUM(G481+G469)</f>
        <v>5699797.3499999996</v>
      </c>
      <c r="H468" s="60">
        <f>SUM(H481+H469)</f>
        <v>4841500</v>
      </c>
      <c r="I468" s="60">
        <f>SUM(I481+I469)</f>
        <v>4841500</v>
      </c>
    </row>
    <row r="469" spans="1:9" ht="63">
      <c r="A469" s="61" t="s">
        <v>719</v>
      </c>
      <c r="B469" s="62" t="s">
        <v>294</v>
      </c>
      <c r="C469" s="63" t="s">
        <v>81</v>
      </c>
      <c r="D469" s="63" t="s">
        <v>82</v>
      </c>
      <c r="E469" s="64" t="s">
        <v>176</v>
      </c>
      <c r="F469" s="63"/>
      <c r="G469" s="44">
        <f>SUM(G470+G474)</f>
        <v>1999597.35</v>
      </c>
      <c r="H469" s="44">
        <f t="shared" ref="H469:I469" si="102">SUM(H470+H474)</f>
        <v>1141300</v>
      </c>
      <c r="I469" s="44">
        <f t="shared" si="102"/>
        <v>1141300</v>
      </c>
    </row>
    <row r="470" spans="1:9" ht="47.25">
      <c r="A470" s="102" t="s">
        <v>330</v>
      </c>
      <c r="B470" s="62" t="s">
        <v>294</v>
      </c>
      <c r="C470" s="63" t="s">
        <v>81</v>
      </c>
      <c r="D470" s="63" t="s">
        <v>82</v>
      </c>
      <c r="E470" s="100" t="s">
        <v>177</v>
      </c>
      <c r="F470" s="63"/>
      <c r="G470" s="44">
        <f t="shared" ref="G470:I470" si="103">SUM(G471:G471)</f>
        <v>681300</v>
      </c>
      <c r="H470" s="44">
        <f t="shared" si="103"/>
        <v>681300</v>
      </c>
      <c r="I470" s="44">
        <f t="shared" si="103"/>
        <v>681300</v>
      </c>
    </row>
    <row r="471" spans="1:9" ht="47.25">
      <c r="A471" s="109" t="s">
        <v>478</v>
      </c>
      <c r="B471" s="62" t="s">
        <v>294</v>
      </c>
      <c r="C471" s="63" t="s">
        <v>81</v>
      </c>
      <c r="D471" s="63" t="s">
        <v>82</v>
      </c>
      <c r="E471" s="100" t="s">
        <v>479</v>
      </c>
      <c r="F471" s="63"/>
      <c r="G471" s="44">
        <f t="shared" ref="G471:I471" si="104">SUM(G472:G472)</f>
        <v>681300</v>
      </c>
      <c r="H471" s="44">
        <f t="shared" si="104"/>
        <v>681300</v>
      </c>
      <c r="I471" s="44">
        <f t="shared" si="104"/>
        <v>681300</v>
      </c>
    </row>
    <row r="472" spans="1:9" ht="78.75">
      <c r="A472" s="108" t="s">
        <v>215</v>
      </c>
      <c r="B472" s="62" t="s">
        <v>294</v>
      </c>
      <c r="C472" s="63" t="s">
        <v>81</v>
      </c>
      <c r="D472" s="63" t="s">
        <v>82</v>
      </c>
      <c r="E472" s="100" t="s">
        <v>480</v>
      </c>
      <c r="F472" s="63"/>
      <c r="G472" s="44">
        <f>SUM(G473:G473)</f>
        <v>681300</v>
      </c>
      <c r="H472" s="44">
        <f t="shared" ref="H472:I472" si="105">SUM(H473:H473)</f>
        <v>681300</v>
      </c>
      <c r="I472" s="44">
        <f t="shared" si="105"/>
        <v>681300</v>
      </c>
    </row>
    <row r="473" spans="1:9" ht="47.25">
      <c r="A473" s="101" t="s">
        <v>603</v>
      </c>
      <c r="B473" s="62" t="s">
        <v>294</v>
      </c>
      <c r="C473" s="63" t="s">
        <v>81</v>
      </c>
      <c r="D473" s="63" t="s">
        <v>82</v>
      </c>
      <c r="E473" s="100" t="s">
        <v>480</v>
      </c>
      <c r="F473" s="63" t="s">
        <v>68</v>
      </c>
      <c r="G473" s="67">
        <v>681300</v>
      </c>
      <c r="H473" s="67">
        <v>681300</v>
      </c>
      <c r="I473" s="67">
        <v>681300</v>
      </c>
    </row>
    <row r="474" spans="1:9" ht="15.75">
      <c r="A474" s="109" t="s">
        <v>342</v>
      </c>
      <c r="B474" s="62" t="s">
        <v>294</v>
      </c>
      <c r="C474" s="63" t="s">
        <v>81</v>
      </c>
      <c r="D474" s="63" t="s">
        <v>82</v>
      </c>
      <c r="E474" s="100" t="s">
        <v>481</v>
      </c>
      <c r="F474" s="63"/>
      <c r="G474" s="44">
        <f>G475+G478</f>
        <v>1318297.3500000001</v>
      </c>
      <c r="H474" s="44">
        <f t="shared" ref="H474:I474" si="106">H475+H478</f>
        <v>460000</v>
      </c>
      <c r="I474" s="44">
        <f t="shared" si="106"/>
        <v>460000</v>
      </c>
    </row>
    <row r="475" spans="1:9" ht="63">
      <c r="A475" s="103" t="s">
        <v>583</v>
      </c>
      <c r="B475" s="62" t="s">
        <v>294</v>
      </c>
      <c r="C475" s="63" t="s">
        <v>81</v>
      </c>
      <c r="D475" s="63" t="s">
        <v>82</v>
      </c>
      <c r="E475" s="100" t="s">
        <v>482</v>
      </c>
      <c r="F475" s="63"/>
      <c r="G475" s="44">
        <f t="shared" ref="G475:I475" si="107">SUM(G476:G476)</f>
        <v>460000</v>
      </c>
      <c r="H475" s="44">
        <f t="shared" si="107"/>
        <v>460000</v>
      </c>
      <c r="I475" s="44">
        <f t="shared" si="107"/>
        <v>460000</v>
      </c>
    </row>
    <row r="476" spans="1:9" ht="31.5">
      <c r="A476" s="61" t="s">
        <v>21</v>
      </c>
      <c r="B476" s="62" t="s">
        <v>294</v>
      </c>
      <c r="C476" s="63" t="s">
        <v>81</v>
      </c>
      <c r="D476" s="63" t="s">
        <v>82</v>
      </c>
      <c r="E476" s="100" t="s">
        <v>483</v>
      </c>
      <c r="F476" s="63"/>
      <c r="G476" s="44">
        <f>SUM(G477:G477)</f>
        <v>460000</v>
      </c>
      <c r="H476" s="44">
        <f>SUM(H477:H477)</f>
        <v>460000</v>
      </c>
      <c r="I476" s="44">
        <f>SUM(I477:I477)</f>
        <v>460000</v>
      </c>
    </row>
    <row r="477" spans="1:9" ht="47.25">
      <c r="A477" s="65" t="s">
        <v>118</v>
      </c>
      <c r="B477" s="62" t="s">
        <v>294</v>
      </c>
      <c r="C477" s="63" t="s">
        <v>81</v>
      </c>
      <c r="D477" s="63" t="s">
        <v>82</v>
      </c>
      <c r="E477" s="100" t="s">
        <v>483</v>
      </c>
      <c r="F477" s="63" t="s">
        <v>68</v>
      </c>
      <c r="G477" s="44">
        <v>460000</v>
      </c>
      <c r="H477" s="44">
        <v>460000</v>
      </c>
      <c r="I477" s="44">
        <v>460000</v>
      </c>
    </row>
    <row r="478" spans="1:9" ht="63">
      <c r="A478" s="109" t="s">
        <v>582</v>
      </c>
      <c r="B478" s="62" t="s">
        <v>294</v>
      </c>
      <c r="C478" s="63" t="s">
        <v>81</v>
      </c>
      <c r="D478" s="63" t="s">
        <v>82</v>
      </c>
      <c r="E478" s="100" t="s">
        <v>484</v>
      </c>
      <c r="F478" s="63"/>
      <c r="G478" s="44">
        <f>SUM(G479:G479)</f>
        <v>858297.35</v>
      </c>
      <c r="H478" s="44"/>
      <c r="I478" s="44"/>
    </row>
    <row r="479" spans="1:9" ht="31.5">
      <c r="A479" s="65" t="s">
        <v>189</v>
      </c>
      <c r="B479" s="62" t="s">
        <v>294</v>
      </c>
      <c r="C479" s="63" t="s">
        <v>81</v>
      </c>
      <c r="D479" s="63" t="s">
        <v>82</v>
      </c>
      <c r="E479" s="100" t="s">
        <v>485</v>
      </c>
      <c r="F479" s="63"/>
      <c r="G479" s="44">
        <f>SUM(G480:G480)</f>
        <v>858297.35</v>
      </c>
      <c r="H479" s="44"/>
      <c r="I479" s="44"/>
    </row>
    <row r="480" spans="1:9" ht="47.25">
      <c r="A480" s="65" t="s">
        <v>118</v>
      </c>
      <c r="B480" s="62" t="s">
        <v>294</v>
      </c>
      <c r="C480" s="63" t="s">
        <v>81</v>
      </c>
      <c r="D480" s="63" t="s">
        <v>82</v>
      </c>
      <c r="E480" s="100" t="s">
        <v>485</v>
      </c>
      <c r="F480" s="63" t="s">
        <v>68</v>
      </c>
      <c r="G480" s="44">
        <v>858297.35</v>
      </c>
      <c r="H480" s="44"/>
      <c r="I480" s="44"/>
    </row>
    <row r="481" spans="1:9" ht="15.75">
      <c r="A481" s="61" t="s">
        <v>28</v>
      </c>
      <c r="B481" s="62" t="s">
        <v>294</v>
      </c>
      <c r="C481" s="63" t="s">
        <v>81</v>
      </c>
      <c r="D481" s="63" t="s">
        <v>82</v>
      </c>
      <c r="E481" s="62" t="s">
        <v>153</v>
      </c>
      <c r="F481" s="63"/>
      <c r="G481" s="44">
        <f>SUM(G482)</f>
        <v>3700200</v>
      </c>
      <c r="H481" s="44">
        <f>SUM(H482)</f>
        <v>3700200</v>
      </c>
      <c r="I481" s="44">
        <f>SUM(I482)</f>
        <v>3700200</v>
      </c>
    </row>
    <row r="482" spans="1:9" ht="31.5">
      <c r="A482" s="78" t="s">
        <v>680</v>
      </c>
      <c r="B482" s="62" t="s">
        <v>294</v>
      </c>
      <c r="C482" s="63" t="s">
        <v>81</v>
      </c>
      <c r="D482" s="63" t="s">
        <v>82</v>
      </c>
      <c r="E482" s="100" t="s">
        <v>318</v>
      </c>
      <c r="F482" s="63"/>
      <c r="G482" s="44">
        <f>SUM(G483:G483)</f>
        <v>3700200</v>
      </c>
      <c r="H482" s="44">
        <f>SUM(H483:H483)</f>
        <v>3700200</v>
      </c>
      <c r="I482" s="44">
        <f>SUM(I483:I483)</f>
        <v>3700200</v>
      </c>
    </row>
    <row r="483" spans="1:9" ht="94.5">
      <c r="A483" s="61" t="s">
        <v>23</v>
      </c>
      <c r="B483" s="62" t="s">
        <v>294</v>
      </c>
      <c r="C483" s="63" t="s">
        <v>81</v>
      </c>
      <c r="D483" s="63" t="s">
        <v>82</v>
      </c>
      <c r="E483" s="100" t="s">
        <v>318</v>
      </c>
      <c r="F483" s="63" t="s">
        <v>27</v>
      </c>
      <c r="G483" s="44">
        <v>3700200</v>
      </c>
      <c r="H483" s="44">
        <v>3700200</v>
      </c>
      <c r="I483" s="44">
        <v>3700200</v>
      </c>
    </row>
    <row r="484" spans="1:9" ht="15.75">
      <c r="A484" s="119" t="s">
        <v>178</v>
      </c>
      <c r="B484" s="58" t="s">
        <v>294</v>
      </c>
      <c r="C484" s="75" t="s">
        <v>81</v>
      </c>
      <c r="D484" s="75" t="s">
        <v>58</v>
      </c>
      <c r="E484" s="75"/>
      <c r="F484" s="75"/>
      <c r="G484" s="60">
        <f>SUM(G486)</f>
        <v>13671474.42</v>
      </c>
      <c r="H484" s="60">
        <f>SUM(H486)</f>
        <v>9971474.4199999999</v>
      </c>
      <c r="I484" s="60">
        <f>SUM(I486)</f>
        <v>9971474.4199999999</v>
      </c>
    </row>
    <row r="485" spans="1:9" ht="63">
      <c r="A485" s="109" t="s">
        <v>720</v>
      </c>
      <c r="B485" s="62" t="s">
        <v>294</v>
      </c>
      <c r="C485" s="64" t="s">
        <v>81</v>
      </c>
      <c r="D485" s="64" t="s">
        <v>58</v>
      </c>
      <c r="E485" s="100" t="s">
        <v>183</v>
      </c>
      <c r="F485" s="75"/>
      <c r="G485" s="44">
        <f>SUM(G486)</f>
        <v>13671474.42</v>
      </c>
      <c r="H485" s="44">
        <f t="shared" ref="H485:I487" si="108">SUM(H486)</f>
        <v>9971474.4199999999</v>
      </c>
      <c r="I485" s="44">
        <f t="shared" si="108"/>
        <v>9971474.4199999999</v>
      </c>
    </row>
    <row r="486" spans="1:9" ht="47.25">
      <c r="A486" s="102" t="s">
        <v>330</v>
      </c>
      <c r="B486" s="62" t="s">
        <v>294</v>
      </c>
      <c r="C486" s="64" t="s">
        <v>81</v>
      </c>
      <c r="D486" s="64" t="s">
        <v>58</v>
      </c>
      <c r="E486" s="100" t="s">
        <v>565</v>
      </c>
      <c r="F486" s="64"/>
      <c r="G486" s="44">
        <f>SUM(G487)</f>
        <v>13671474.42</v>
      </c>
      <c r="H486" s="44">
        <f t="shared" si="108"/>
        <v>9971474.4199999999</v>
      </c>
      <c r="I486" s="44">
        <f t="shared" si="108"/>
        <v>9971474.4199999999</v>
      </c>
    </row>
    <row r="487" spans="1:9" ht="94.5">
      <c r="A487" s="109" t="s">
        <v>566</v>
      </c>
      <c r="B487" s="62" t="s">
        <v>294</v>
      </c>
      <c r="C487" s="64" t="s">
        <v>81</v>
      </c>
      <c r="D487" s="64" t="s">
        <v>58</v>
      </c>
      <c r="E487" s="100" t="s">
        <v>567</v>
      </c>
      <c r="F487" s="64"/>
      <c r="G487" s="44">
        <f>SUM(G488)</f>
        <v>13671474.42</v>
      </c>
      <c r="H487" s="44">
        <f t="shared" si="108"/>
        <v>9971474.4199999999</v>
      </c>
      <c r="I487" s="44">
        <f t="shared" si="108"/>
        <v>9971474.4199999999</v>
      </c>
    </row>
    <row r="488" spans="1:9" ht="78.75">
      <c r="A488" s="108" t="s">
        <v>211</v>
      </c>
      <c r="B488" s="62" t="s">
        <v>294</v>
      </c>
      <c r="C488" s="64" t="s">
        <v>81</v>
      </c>
      <c r="D488" s="64" t="s">
        <v>58</v>
      </c>
      <c r="E488" s="100" t="s">
        <v>568</v>
      </c>
      <c r="F488" s="64"/>
      <c r="G488" s="44">
        <f>SUM(G489:G489)</f>
        <v>13671474.42</v>
      </c>
      <c r="H488" s="44">
        <f>SUM(H489:H489)</f>
        <v>9971474.4199999999</v>
      </c>
      <c r="I488" s="44">
        <f>SUM(I489:I489)</f>
        <v>9971474.4199999999</v>
      </c>
    </row>
    <row r="489" spans="1:9" ht="47.25">
      <c r="A489" s="101" t="s">
        <v>603</v>
      </c>
      <c r="B489" s="62" t="s">
        <v>294</v>
      </c>
      <c r="C489" s="64" t="s">
        <v>81</v>
      </c>
      <c r="D489" s="64" t="s">
        <v>58</v>
      </c>
      <c r="E489" s="100" t="s">
        <v>568</v>
      </c>
      <c r="F489" s="64" t="s">
        <v>68</v>
      </c>
      <c r="G489" s="70">
        <v>13671474.42</v>
      </c>
      <c r="H489" s="70">
        <v>9971474.4199999999</v>
      </c>
      <c r="I489" s="70">
        <v>9971474.4199999999</v>
      </c>
    </row>
    <row r="490" spans="1:9" ht="15.75">
      <c r="A490" s="121" t="s">
        <v>26</v>
      </c>
      <c r="B490" s="58" t="s">
        <v>294</v>
      </c>
      <c r="C490" s="75" t="s">
        <v>81</v>
      </c>
      <c r="D490" s="75" t="s">
        <v>53</v>
      </c>
      <c r="E490" s="64"/>
      <c r="F490" s="64"/>
      <c r="G490" s="60">
        <f t="shared" ref="G490:I490" si="109">SUM(G491)</f>
        <v>141082598.06999999</v>
      </c>
      <c r="H490" s="60">
        <f t="shared" si="109"/>
        <v>116586774.91</v>
      </c>
      <c r="I490" s="60">
        <f t="shared" si="109"/>
        <v>118212029.41</v>
      </c>
    </row>
    <row r="491" spans="1:9" ht="63">
      <c r="A491" s="106" t="s">
        <v>711</v>
      </c>
      <c r="B491" s="62" t="s">
        <v>294</v>
      </c>
      <c r="C491" s="64" t="s">
        <v>81</v>
      </c>
      <c r="D491" s="64" t="s">
        <v>53</v>
      </c>
      <c r="E491" s="100" t="s">
        <v>156</v>
      </c>
      <c r="F491" s="126"/>
      <c r="G491" s="104">
        <f>G492+G496</f>
        <v>141082598.06999999</v>
      </c>
      <c r="H491" s="104">
        <f t="shared" ref="H491:I491" si="110">H492+H496</f>
        <v>116586774.91</v>
      </c>
      <c r="I491" s="104">
        <f t="shared" si="110"/>
        <v>118212029.41</v>
      </c>
    </row>
    <row r="492" spans="1:9" ht="47.25">
      <c r="A492" s="102" t="s">
        <v>330</v>
      </c>
      <c r="B492" s="62" t="s">
        <v>294</v>
      </c>
      <c r="C492" s="64" t="s">
        <v>81</v>
      </c>
      <c r="D492" s="64" t="s">
        <v>53</v>
      </c>
      <c r="E492" s="100" t="s">
        <v>157</v>
      </c>
      <c r="F492" s="125"/>
      <c r="G492" s="104">
        <v>96463618.950000003</v>
      </c>
      <c r="H492" s="104">
        <v>48081787.369999997</v>
      </c>
      <c r="I492" s="104">
        <v>48828651.579999998</v>
      </c>
    </row>
    <row r="493" spans="1:9" ht="47.25">
      <c r="A493" s="102" t="s">
        <v>339</v>
      </c>
      <c r="B493" s="62" t="s">
        <v>294</v>
      </c>
      <c r="C493" s="64" t="s">
        <v>81</v>
      </c>
      <c r="D493" s="64" t="s">
        <v>53</v>
      </c>
      <c r="E493" s="100" t="s">
        <v>340</v>
      </c>
      <c r="F493" s="125"/>
      <c r="G493" s="104">
        <v>96463618.950000003</v>
      </c>
      <c r="H493" s="104">
        <v>48081787.369999997</v>
      </c>
      <c r="I493" s="104">
        <v>48828651.579999998</v>
      </c>
    </row>
    <row r="494" spans="1:9" ht="47.25">
      <c r="A494" s="106" t="s">
        <v>70</v>
      </c>
      <c r="B494" s="62" t="s">
        <v>294</v>
      </c>
      <c r="C494" s="64" t="s">
        <v>81</v>
      </c>
      <c r="D494" s="64" t="s">
        <v>53</v>
      </c>
      <c r="E494" s="100" t="s">
        <v>341</v>
      </c>
      <c r="F494" s="126"/>
      <c r="G494" s="104">
        <v>96463618.950000003</v>
      </c>
      <c r="H494" s="104">
        <v>48081787.369999997</v>
      </c>
      <c r="I494" s="104">
        <v>48828651.579999998</v>
      </c>
    </row>
    <row r="495" spans="1:9" ht="47.25">
      <c r="A495" s="101" t="s">
        <v>603</v>
      </c>
      <c r="B495" s="62" t="s">
        <v>294</v>
      </c>
      <c r="C495" s="64" t="s">
        <v>81</v>
      </c>
      <c r="D495" s="64" t="s">
        <v>53</v>
      </c>
      <c r="E495" s="100" t="s">
        <v>341</v>
      </c>
      <c r="F495" s="126" t="s">
        <v>68</v>
      </c>
      <c r="G495" s="104">
        <v>96463618.950000003</v>
      </c>
      <c r="H495" s="104">
        <v>48081787.369999997</v>
      </c>
      <c r="I495" s="104">
        <v>48828651.579999998</v>
      </c>
    </row>
    <row r="496" spans="1:9" ht="15.75">
      <c r="A496" s="102" t="s">
        <v>342</v>
      </c>
      <c r="B496" s="62" t="s">
        <v>294</v>
      </c>
      <c r="C496" s="64" t="s">
        <v>81</v>
      </c>
      <c r="D496" s="64" t="s">
        <v>53</v>
      </c>
      <c r="E496" s="100" t="s">
        <v>343</v>
      </c>
      <c r="F496" s="126"/>
      <c r="G496" s="104">
        <f>SUM(G497+G500+G503)</f>
        <v>44618979.119999997</v>
      </c>
      <c r="H496" s="104">
        <f t="shared" ref="H496:I496" si="111">SUM(H497+H500+H503)</f>
        <v>68504987.539999992</v>
      </c>
      <c r="I496" s="104">
        <f t="shared" si="111"/>
        <v>69383377.829999998</v>
      </c>
    </row>
    <row r="497" spans="1:9" ht="47.25">
      <c r="A497" s="68" t="s">
        <v>344</v>
      </c>
      <c r="B497" s="62" t="s">
        <v>294</v>
      </c>
      <c r="C497" s="64" t="s">
        <v>81</v>
      </c>
      <c r="D497" s="64" t="s">
        <v>53</v>
      </c>
      <c r="E497" s="100" t="s">
        <v>345</v>
      </c>
      <c r="F497" s="126"/>
      <c r="G497" s="104">
        <f t="shared" ref="G497:I497" si="112">SUM(G498)</f>
        <v>25855875</v>
      </c>
      <c r="H497" s="104">
        <f t="shared" si="112"/>
        <v>27148668.75</v>
      </c>
      <c r="I497" s="104">
        <f t="shared" si="112"/>
        <v>28506102.199999999</v>
      </c>
    </row>
    <row r="498" spans="1:9" ht="31.5">
      <c r="A498" s="68" t="s">
        <v>276</v>
      </c>
      <c r="B498" s="62" t="s">
        <v>294</v>
      </c>
      <c r="C498" s="64" t="s">
        <v>81</v>
      </c>
      <c r="D498" s="64" t="s">
        <v>53</v>
      </c>
      <c r="E498" s="100" t="s">
        <v>346</v>
      </c>
      <c r="F498" s="126"/>
      <c r="G498" s="104">
        <f>SUM(G499)</f>
        <v>25855875</v>
      </c>
      <c r="H498" s="104">
        <f t="shared" ref="H498:I498" si="113">SUM(H499)</f>
        <v>27148668.75</v>
      </c>
      <c r="I498" s="104">
        <f t="shared" si="113"/>
        <v>28506102.199999999</v>
      </c>
    </row>
    <row r="499" spans="1:9" ht="47.25">
      <c r="A499" s="101" t="s">
        <v>603</v>
      </c>
      <c r="B499" s="62" t="s">
        <v>294</v>
      </c>
      <c r="C499" s="64" t="s">
        <v>81</v>
      </c>
      <c r="D499" s="64" t="s">
        <v>53</v>
      </c>
      <c r="E499" s="100" t="s">
        <v>346</v>
      </c>
      <c r="F499" s="126" t="s">
        <v>68</v>
      </c>
      <c r="G499" s="44">
        <v>25855875</v>
      </c>
      <c r="H499" s="44">
        <v>27148668.75</v>
      </c>
      <c r="I499" s="44">
        <v>28506102.199999999</v>
      </c>
    </row>
    <row r="500" spans="1:9" ht="47.25">
      <c r="A500" s="106" t="s">
        <v>619</v>
      </c>
      <c r="B500" s="62" t="s">
        <v>294</v>
      </c>
      <c r="C500" s="64" t="s">
        <v>81</v>
      </c>
      <c r="D500" s="64" t="s">
        <v>53</v>
      </c>
      <c r="E500" s="100" t="s">
        <v>347</v>
      </c>
      <c r="F500" s="107"/>
      <c r="G500" s="104">
        <v>2200000</v>
      </c>
      <c r="H500" s="104">
        <v>2200000</v>
      </c>
      <c r="I500" s="104">
        <v>2200000</v>
      </c>
    </row>
    <row r="501" spans="1:9" ht="47.25">
      <c r="A501" s="102" t="s">
        <v>193</v>
      </c>
      <c r="B501" s="62" t="s">
        <v>294</v>
      </c>
      <c r="C501" s="64" t="s">
        <v>81</v>
      </c>
      <c r="D501" s="64" t="s">
        <v>53</v>
      </c>
      <c r="E501" s="100" t="s">
        <v>348</v>
      </c>
      <c r="F501" s="107"/>
      <c r="G501" s="104">
        <v>2200000</v>
      </c>
      <c r="H501" s="104">
        <v>2200000</v>
      </c>
      <c r="I501" s="104">
        <v>2200000</v>
      </c>
    </row>
    <row r="502" spans="1:9" ht="47.25">
      <c r="A502" s="101" t="s">
        <v>603</v>
      </c>
      <c r="B502" s="62" t="s">
        <v>294</v>
      </c>
      <c r="C502" s="64" t="s">
        <v>81</v>
      </c>
      <c r="D502" s="64" t="s">
        <v>53</v>
      </c>
      <c r="E502" s="100" t="s">
        <v>348</v>
      </c>
      <c r="F502" s="126" t="s">
        <v>68</v>
      </c>
      <c r="G502" s="128">
        <v>2200000</v>
      </c>
      <c r="H502" s="128">
        <v>2200000</v>
      </c>
      <c r="I502" s="128">
        <v>2200000</v>
      </c>
    </row>
    <row r="503" spans="1:9" ht="63">
      <c r="A503" s="68" t="s">
        <v>349</v>
      </c>
      <c r="B503" s="62" t="s">
        <v>294</v>
      </c>
      <c r="C503" s="64" t="s">
        <v>81</v>
      </c>
      <c r="D503" s="64" t="s">
        <v>53</v>
      </c>
      <c r="E503" s="100" t="s">
        <v>350</v>
      </c>
      <c r="F503" s="107"/>
      <c r="G503" s="104">
        <f t="shared" ref="G503:I503" si="114">SUM(G504)</f>
        <v>16563104.119999999</v>
      </c>
      <c r="H503" s="104">
        <f t="shared" si="114"/>
        <v>39156318.789999999</v>
      </c>
      <c r="I503" s="104">
        <f t="shared" si="114"/>
        <v>38677275.630000003</v>
      </c>
    </row>
    <row r="504" spans="1:9" ht="47.25">
      <c r="A504" s="61" t="s">
        <v>732</v>
      </c>
      <c r="B504" s="62" t="s">
        <v>294</v>
      </c>
      <c r="C504" s="64" t="s">
        <v>81</v>
      </c>
      <c r="D504" s="64" t="s">
        <v>53</v>
      </c>
      <c r="E504" s="100" t="s">
        <v>351</v>
      </c>
      <c r="F504" s="126"/>
      <c r="G504" s="104">
        <f t="shared" ref="G504:I504" si="115">SUM(G505)</f>
        <v>16563104.119999999</v>
      </c>
      <c r="H504" s="104">
        <f t="shared" si="115"/>
        <v>39156318.789999999</v>
      </c>
      <c r="I504" s="104">
        <f t="shared" si="115"/>
        <v>38677275.630000003</v>
      </c>
    </row>
    <row r="505" spans="1:9" ht="47.25">
      <c r="A505" s="101" t="s">
        <v>603</v>
      </c>
      <c r="B505" s="62" t="s">
        <v>294</v>
      </c>
      <c r="C505" s="64" t="s">
        <v>81</v>
      </c>
      <c r="D505" s="64" t="s">
        <v>53</v>
      </c>
      <c r="E505" s="64" t="s">
        <v>351</v>
      </c>
      <c r="F505" s="126" t="s">
        <v>68</v>
      </c>
      <c r="G505" s="44">
        <v>16563104.119999999</v>
      </c>
      <c r="H505" s="44">
        <v>39156318.789999999</v>
      </c>
      <c r="I505" s="44">
        <v>38677275.630000003</v>
      </c>
    </row>
    <row r="506" spans="1:9" ht="31.5">
      <c r="A506" s="121" t="s">
        <v>13</v>
      </c>
      <c r="B506" s="58" t="s">
        <v>294</v>
      </c>
      <c r="C506" s="59" t="s">
        <v>81</v>
      </c>
      <c r="D506" s="59" t="s">
        <v>56</v>
      </c>
      <c r="E506" s="58"/>
      <c r="F506" s="59"/>
      <c r="G506" s="60">
        <f>SUM(G507)</f>
        <v>215000</v>
      </c>
      <c r="H506" s="60">
        <f>SUM(H507)</f>
        <v>215000</v>
      </c>
      <c r="I506" s="60">
        <f>SUM(I507)</f>
        <v>215000</v>
      </c>
    </row>
    <row r="507" spans="1:9" ht="78.75">
      <c r="A507" s="109" t="s">
        <v>704</v>
      </c>
      <c r="B507" s="62" t="s">
        <v>294</v>
      </c>
      <c r="C507" s="63" t="s">
        <v>81</v>
      </c>
      <c r="D507" s="63" t="s">
        <v>56</v>
      </c>
      <c r="E507" s="100" t="s">
        <v>163</v>
      </c>
      <c r="F507" s="126"/>
      <c r="G507" s="104">
        <v>215000</v>
      </c>
      <c r="H507" s="104">
        <v>215000</v>
      </c>
      <c r="I507" s="104">
        <v>215000</v>
      </c>
    </row>
    <row r="508" spans="1:9" ht="15.75">
      <c r="A508" s="109" t="s">
        <v>342</v>
      </c>
      <c r="B508" s="62" t="s">
        <v>294</v>
      </c>
      <c r="C508" s="63" t="s">
        <v>81</v>
      </c>
      <c r="D508" s="63" t="s">
        <v>56</v>
      </c>
      <c r="E508" s="100" t="s">
        <v>550</v>
      </c>
      <c r="F508" s="125"/>
      <c r="G508" s="104">
        <v>215000</v>
      </c>
      <c r="H508" s="104">
        <v>215000</v>
      </c>
      <c r="I508" s="104">
        <v>215000</v>
      </c>
    </row>
    <row r="509" spans="1:9" ht="47.25">
      <c r="A509" s="109" t="s">
        <v>556</v>
      </c>
      <c r="B509" s="62" t="s">
        <v>294</v>
      </c>
      <c r="C509" s="63" t="s">
        <v>81</v>
      </c>
      <c r="D509" s="63" t="s">
        <v>56</v>
      </c>
      <c r="E509" s="100" t="s">
        <v>549</v>
      </c>
      <c r="F509" s="126"/>
      <c r="G509" s="104">
        <v>215000</v>
      </c>
      <c r="H509" s="104">
        <v>215000</v>
      </c>
      <c r="I509" s="104">
        <v>215000</v>
      </c>
    </row>
    <row r="510" spans="1:9" ht="47.25">
      <c r="A510" s="103" t="s">
        <v>557</v>
      </c>
      <c r="B510" s="62" t="s">
        <v>294</v>
      </c>
      <c r="C510" s="63" t="s">
        <v>81</v>
      </c>
      <c r="D510" s="63" t="s">
        <v>56</v>
      </c>
      <c r="E510" s="100" t="s">
        <v>558</v>
      </c>
      <c r="F510" s="126"/>
      <c r="G510" s="104">
        <v>35000</v>
      </c>
      <c r="H510" s="104">
        <v>35000</v>
      </c>
      <c r="I510" s="104">
        <v>35000</v>
      </c>
    </row>
    <row r="511" spans="1:9" ht="47.25">
      <c r="A511" s="101" t="s">
        <v>603</v>
      </c>
      <c r="B511" s="62" t="s">
        <v>294</v>
      </c>
      <c r="C511" s="63" t="s">
        <v>81</v>
      </c>
      <c r="D511" s="63" t="s">
        <v>56</v>
      </c>
      <c r="E511" s="100" t="s">
        <v>558</v>
      </c>
      <c r="F511" s="126" t="s">
        <v>68</v>
      </c>
      <c r="G511" s="104">
        <v>35000</v>
      </c>
      <c r="H511" s="104">
        <v>35000</v>
      </c>
      <c r="I511" s="104">
        <v>35000</v>
      </c>
    </row>
    <row r="512" spans="1:9" ht="47.25">
      <c r="A512" s="109" t="s">
        <v>559</v>
      </c>
      <c r="B512" s="62" t="s">
        <v>294</v>
      </c>
      <c r="C512" s="63" t="s">
        <v>81</v>
      </c>
      <c r="D512" s="63" t="s">
        <v>56</v>
      </c>
      <c r="E512" s="100" t="s">
        <v>560</v>
      </c>
      <c r="F512" s="126"/>
      <c r="G512" s="104">
        <v>180000</v>
      </c>
      <c r="H512" s="104">
        <v>180000</v>
      </c>
      <c r="I512" s="104">
        <v>180000</v>
      </c>
    </row>
    <row r="513" spans="1:9" ht="47.25">
      <c r="A513" s="101" t="s">
        <v>603</v>
      </c>
      <c r="B513" s="62" t="s">
        <v>294</v>
      </c>
      <c r="C513" s="63" t="s">
        <v>81</v>
      </c>
      <c r="D513" s="63" t="s">
        <v>56</v>
      </c>
      <c r="E513" s="100" t="s">
        <v>560</v>
      </c>
      <c r="F513" s="126" t="s">
        <v>68</v>
      </c>
      <c r="G513" s="104">
        <v>180000</v>
      </c>
      <c r="H513" s="104">
        <v>180000</v>
      </c>
      <c r="I513" s="104">
        <v>180000</v>
      </c>
    </row>
    <row r="514" spans="1:9" ht="15.75">
      <c r="A514" s="120" t="s">
        <v>60</v>
      </c>
      <c r="B514" s="55" t="s">
        <v>294</v>
      </c>
      <c r="C514" s="56" t="s">
        <v>82</v>
      </c>
      <c r="D514" s="56" t="s">
        <v>80</v>
      </c>
      <c r="E514" s="55"/>
      <c r="F514" s="56"/>
      <c r="G514" s="66">
        <f>SUM(G515+G522+G547+G576)</f>
        <v>135564040.22</v>
      </c>
      <c r="H514" s="66">
        <f>SUM(H515+H522+H547+H576)</f>
        <v>272549017.63999999</v>
      </c>
      <c r="I514" s="66">
        <f>SUM(I515+I522+I547+I576)</f>
        <v>194527961.78999999</v>
      </c>
    </row>
    <row r="515" spans="1:9" ht="15.75">
      <c r="A515" s="119" t="s">
        <v>113</v>
      </c>
      <c r="B515" s="58" t="s">
        <v>294</v>
      </c>
      <c r="C515" s="75" t="s">
        <v>82</v>
      </c>
      <c r="D515" s="75" t="s">
        <v>77</v>
      </c>
      <c r="E515" s="75"/>
      <c r="F515" s="64"/>
      <c r="G515" s="60">
        <f t="shared" ref="G515:H515" si="116">SUM(G516:G516)</f>
        <v>4003132.73</v>
      </c>
      <c r="H515" s="60">
        <f t="shared" si="116"/>
        <v>136136136.13999999</v>
      </c>
      <c r="I515" s="60">
        <f>SUM(I516:I516)</f>
        <v>61061061.060000002</v>
      </c>
    </row>
    <row r="516" spans="1:9" ht="94.5">
      <c r="A516" s="65" t="s">
        <v>721</v>
      </c>
      <c r="B516" s="62" t="s">
        <v>294</v>
      </c>
      <c r="C516" s="64" t="s">
        <v>82</v>
      </c>
      <c r="D516" s="64" t="s">
        <v>77</v>
      </c>
      <c r="E516" s="64" t="s">
        <v>175</v>
      </c>
      <c r="F516" s="64"/>
      <c r="G516" s="44">
        <f t="shared" ref="G516:H516" si="117">SUM(G518:G518)</f>
        <v>4003132.73</v>
      </c>
      <c r="H516" s="44">
        <f t="shared" si="117"/>
        <v>136136136.13999999</v>
      </c>
      <c r="I516" s="44">
        <f>SUM(I518:I518)</f>
        <v>61061061.060000002</v>
      </c>
    </row>
    <row r="517" spans="1:9" ht="47.25">
      <c r="A517" s="102" t="s">
        <v>330</v>
      </c>
      <c r="B517" s="62" t="s">
        <v>294</v>
      </c>
      <c r="C517" s="64" t="s">
        <v>82</v>
      </c>
      <c r="D517" s="64" t="s">
        <v>77</v>
      </c>
      <c r="E517" s="100" t="s">
        <v>502</v>
      </c>
      <c r="F517" s="64"/>
      <c r="G517" s="44">
        <f t="shared" ref="G517:H518" si="118">SUM(G518:G518)</f>
        <v>4003132.73</v>
      </c>
      <c r="H517" s="44">
        <f t="shared" si="118"/>
        <v>136136136.13999999</v>
      </c>
      <c r="I517" s="44">
        <f>SUM(I518:I518)</f>
        <v>61061061.060000002</v>
      </c>
    </row>
    <row r="518" spans="1:9" ht="47.25">
      <c r="A518" s="108" t="s">
        <v>504</v>
      </c>
      <c r="B518" s="62" t="s">
        <v>294</v>
      </c>
      <c r="C518" s="64" t="s">
        <v>82</v>
      </c>
      <c r="D518" s="64" t="s">
        <v>77</v>
      </c>
      <c r="E518" s="100" t="s">
        <v>509</v>
      </c>
      <c r="F518" s="64"/>
      <c r="G518" s="44">
        <f t="shared" si="118"/>
        <v>4003132.73</v>
      </c>
      <c r="H518" s="44">
        <f t="shared" si="118"/>
        <v>136136136.13999999</v>
      </c>
      <c r="I518" s="44">
        <f>SUM(I519:I519)</f>
        <v>61061061.060000002</v>
      </c>
    </row>
    <row r="519" spans="1:9" ht="63">
      <c r="A519" s="108" t="s">
        <v>508</v>
      </c>
      <c r="B519" s="62" t="s">
        <v>294</v>
      </c>
      <c r="C519" s="64" t="s">
        <v>82</v>
      </c>
      <c r="D519" s="64" t="s">
        <v>77</v>
      </c>
      <c r="E519" s="100" t="s">
        <v>509</v>
      </c>
      <c r="F519" s="63"/>
      <c r="G519" s="44">
        <f t="shared" ref="G519:H519" si="119">SUM(G520:G520)</f>
        <v>4003132.73</v>
      </c>
      <c r="H519" s="44">
        <f t="shared" si="119"/>
        <v>136136136.13999999</v>
      </c>
      <c r="I519" s="44">
        <f>SUM(I520:I520)</f>
        <v>61061061.060000002</v>
      </c>
    </row>
    <row r="520" spans="1:9" ht="78.75">
      <c r="A520" s="103" t="s">
        <v>150</v>
      </c>
      <c r="B520" s="62" t="s">
        <v>294</v>
      </c>
      <c r="C520" s="64" t="s">
        <v>82</v>
      </c>
      <c r="D520" s="64" t="s">
        <v>77</v>
      </c>
      <c r="E520" s="100" t="s">
        <v>516</v>
      </c>
      <c r="F520" s="63"/>
      <c r="G520" s="44">
        <f t="shared" ref="G520:H520" si="120">SUM(G521:G521)</f>
        <v>4003132.73</v>
      </c>
      <c r="H520" s="44">
        <f t="shared" si="120"/>
        <v>136136136.13999999</v>
      </c>
      <c r="I520" s="44">
        <f>SUM(I521:I521)</f>
        <v>61061061.060000002</v>
      </c>
    </row>
    <row r="521" spans="1:9" ht="47.25">
      <c r="A521" s="103" t="s">
        <v>75</v>
      </c>
      <c r="B521" s="62" t="s">
        <v>294</v>
      </c>
      <c r="C521" s="64" t="s">
        <v>82</v>
      </c>
      <c r="D521" s="64" t="s">
        <v>77</v>
      </c>
      <c r="E521" s="100" t="s">
        <v>516</v>
      </c>
      <c r="F521" s="63" t="s">
        <v>111</v>
      </c>
      <c r="G521" s="44">
        <v>4003132.73</v>
      </c>
      <c r="H521" s="44">
        <v>136136136.13999999</v>
      </c>
      <c r="I521" s="44">
        <v>61061061.060000002</v>
      </c>
    </row>
    <row r="522" spans="1:9" ht="15.75">
      <c r="A522" s="121" t="s">
        <v>87</v>
      </c>
      <c r="B522" s="58" t="s">
        <v>294</v>
      </c>
      <c r="C522" s="59" t="s">
        <v>82</v>
      </c>
      <c r="D522" s="59" t="s">
        <v>78</v>
      </c>
      <c r="E522" s="58"/>
      <c r="F522" s="59"/>
      <c r="G522" s="60">
        <f>SUM(G523+G532)</f>
        <v>13780253.52</v>
      </c>
      <c r="H522" s="60">
        <f>SUM(H523+H532)</f>
        <v>71087220.650000006</v>
      </c>
      <c r="I522" s="60">
        <f>SUM(I523+I532)</f>
        <v>69332168.489999995</v>
      </c>
    </row>
    <row r="523" spans="1:9" ht="78.75">
      <c r="A523" s="106" t="s">
        <v>722</v>
      </c>
      <c r="B523" s="62" t="s">
        <v>294</v>
      </c>
      <c r="C523" s="63" t="s">
        <v>82</v>
      </c>
      <c r="D523" s="63" t="s">
        <v>78</v>
      </c>
      <c r="E523" s="100" t="s">
        <v>158</v>
      </c>
      <c r="F523" s="126"/>
      <c r="G523" s="104">
        <v>1500000</v>
      </c>
      <c r="H523" s="104">
        <v>2053646.67</v>
      </c>
      <c r="I523" s="104">
        <v>2053646.67</v>
      </c>
    </row>
    <row r="524" spans="1:9" ht="47.25">
      <c r="A524" s="102" t="s">
        <v>330</v>
      </c>
      <c r="B524" s="62" t="s">
        <v>294</v>
      </c>
      <c r="C524" s="63" t="s">
        <v>82</v>
      </c>
      <c r="D524" s="63" t="s">
        <v>78</v>
      </c>
      <c r="E524" s="100" t="s">
        <v>332</v>
      </c>
      <c r="F524" s="125"/>
      <c r="G524" s="110"/>
      <c r="H524" s="104">
        <v>553646.67000000004</v>
      </c>
      <c r="I524" s="104">
        <v>553646.67000000004</v>
      </c>
    </row>
    <row r="525" spans="1:9" ht="47.25">
      <c r="A525" s="102" t="s">
        <v>331</v>
      </c>
      <c r="B525" s="62" t="s">
        <v>294</v>
      </c>
      <c r="C525" s="63" t="s">
        <v>82</v>
      </c>
      <c r="D525" s="63" t="s">
        <v>78</v>
      </c>
      <c r="E525" s="100" t="s">
        <v>333</v>
      </c>
      <c r="F525" s="125"/>
      <c r="G525" s="110"/>
      <c r="H525" s="104">
        <v>553646.67000000004</v>
      </c>
      <c r="I525" s="104">
        <v>553646.67000000004</v>
      </c>
    </row>
    <row r="526" spans="1:9" ht="110.25">
      <c r="A526" s="106" t="s">
        <v>226</v>
      </c>
      <c r="B526" s="62" t="s">
        <v>294</v>
      </c>
      <c r="C526" s="63" t="s">
        <v>82</v>
      </c>
      <c r="D526" s="63" t="s">
        <v>78</v>
      </c>
      <c r="E526" s="100" t="s">
        <v>334</v>
      </c>
      <c r="F526" s="126"/>
      <c r="G526" s="104"/>
      <c r="H526" s="104">
        <v>553646.67000000004</v>
      </c>
      <c r="I526" s="104">
        <v>553646.67000000004</v>
      </c>
    </row>
    <row r="527" spans="1:9" ht="47.25">
      <c r="A527" s="101" t="s">
        <v>603</v>
      </c>
      <c r="B527" s="62" t="s">
        <v>294</v>
      </c>
      <c r="C527" s="63" t="s">
        <v>82</v>
      </c>
      <c r="D527" s="63" t="s">
        <v>78</v>
      </c>
      <c r="E527" s="100" t="s">
        <v>334</v>
      </c>
      <c r="F527" s="126" t="s">
        <v>68</v>
      </c>
      <c r="G527" s="104"/>
      <c r="H527" s="104">
        <v>553646.67000000004</v>
      </c>
      <c r="I527" s="104">
        <v>553646.67000000004</v>
      </c>
    </row>
    <row r="528" spans="1:9" ht="15.75">
      <c r="A528" s="102" t="s">
        <v>609</v>
      </c>
      <c r="B528" s="62" t="s">
        <v>294</v>
      </c>
      <c r="C528" s="63" t="s">
        <v>82</v>
      </c>
      <c r="D528" s="63" t="s">
        <v>78</v>
      </c>
      <c r="E528" s="100" t="s">
        <v>336</v>
      </c>
      <c r="F528" s="126"/>
      <c r="G528" s="104">
        <v>1500000</v>
      </c>
      <c r="H528" s="104">
        <v>1500000</v>
      </c>
      <c r="I528" s="104">
        <v>1500000</v>
      </c>
    </row>
    <row r="529" spans="1:9" ht="47.25">
      <c r="A529" s="102" t="s">
        <v>335</v>
      </c>
      <c r="B529" s="62" t="s">
        <v>294</v>
      </c>
      <c r="C529" s="63" t="s">
        <v>82</v>
      </c>
      <c r="D529" s="63" t="s">
        <v>78</v>
      </c>
      <c r="E529" s="100" t="s">
        <v>337</v>
      </c>
      <c r="F529" s="126"/>
      <c r="G529" s="104">
        <v>1500000</v>
      </c>
      <c r="H529" s="104">
        <v>1500000</v>
      </c>
      <c r="I529" s="104">
        <v>1500000</v>
      </c>
    </row>
    <row r="530" spans="1:9" ht="31.5">
      <c r="A530" s="102" t="s">
        <v>207</v>
      </c>
      <c r="B530" s="62" t="s">
        <v>294</v>
      </c>
      <c r="C530" s="63" t="s">
        <v>82</v>
      </c>
      <c r="D530" s="63" t="s">
        <v>78</v>
      </c>
      <c r="E530" s="100" t="s">
        <v>338</v>
      </c>
      <c r="F530" s="126"/>
      <c r="G530" s="104">
        <v>1500000</v>
      </c>
      <c r="H530" s="104">
        <v>1500000</v>
      </c>
      <c r="I530" s="104">
        <v>1500000</v>
      </c>
    </row>
    <row r="531" spans="1:9" ht="47.25">
      <c r="A531" s="101" t="s">
        <v>603</v>
      </c>
      <c r="B531" s="62" t="s">
        <v>294</v>
      </c>
      <c r="C531" s="63" t="s">
        <v>82</v>
      </c>
      <c r="D531" s="63" t="s">
        <v>78</v>
      </c>
      <c r="E531" s="100" t="s">
        <v>338</v>
      </c>
      <c r="F531" s="126" t="s">
        <v>68</v>
      </c>
      <c r="G531" s="104">
        <v>1500000</v>
      </c>
      <c r="H531" s="104">
        <v>1500000</v>
      </c>
      <c r="I531" s="104">
        <v>1500000</v>
      </c>
    </row>
    <row r="532" spans="1:9" ht="94.5">
      <c r="A532" s="71" t="s">
        <v>723</v>
      </c>
      <c r="B532" s="62" t="s">
        <v>294</v>
      </c>
      <c r="C532" s="63" t="s">
        <v>82</v>
      </c>
      <c r="D532" s="63" t="s">
        <v>78</v>
      </c>
      <c r="E532" s="64" t="s">
        <v>175</v>
      </c>
      <c r="F532" s="63"/>
      <c r="G532" s="44">
        <f>SUM(G533+G537+G543)</f>
        <v>12280253.52</v>
      </c>
      <c r="H532" s="44">
        <f t="shared" ref="H532:I532" si="121">SUM(H533+H537+H543)</f>
        <v>69033573.980000004</v>
      </c>
      <c r="I532" s="44">
        <f t="shared" si="121"/>
        <v>67278521.819999993</v>
      </c>
    </row>
    <row r="533" spans="1:9" ht="47.25">
      <c r="A533" s="102" t="s">
        <v>352</v>
      </c>
      <c r="B533" s="62" t="s">
        <v>294</v>
      </c>
      <c r="C533" s="63" t="s">
        <v>82</v>
      </c>
      <c r="D533" s="63" t="s">
        <v>78</v>
      </c>
      <c r="E533" s="100" t="s">
        <v>499</v>
      </c>
      <c r="F533" s="125"/>
      <c r="G533" s="104">
        <v>10280253.52</v>
      </c>
      <c r="H533" s="104">
        <v>41875840.020000003</v>
      </c>
      <c r="I533" s="104">
        <v>64197313.82</v>
      </c>
    </row>
    <row r="534" spans="1:9" ht="47.25">
      <c r="A534" s="102" t="s">
        <v>500</v>
      </c>
      <c r="B534" s="62" t="s">
        <v>294</v>
      </c>
      <c r="C534" s="63" t="s">
        <v>82</v>
      </c>
      <c r="D534" s="63" t="s">
        <v>78</v>
      </c>
      <c r="E534" s="100" t="s">
        <v>510</v>
      </c>
      <c r="F534" s="126"/>
      <c r="G534" s="104">
        <v>10280253.52</v>
      </c>
      <c r="H534" s="104">
        <v>41875840.020000003</v>
      </c>
      <c r="I534" s="104">
        <v>64197313.82</v>
      </c>
    </row>
    <row r="535" spans="1:9" ht="31.5">
      <c r="A535" s="108" t="s">
        <v>285</v>
      </c>
      <c r="B535" s="62" t="s">
        <v>294</v>
      </c>
      <c r="C535" s="63" t="s">
        <v>82</v>
      </c>
      <c r="D535" s="63" t="s">
        <v>78</v>
      </c>
      <c r="E535" s="100" t="s">
        <v>511</v>
      </c>
      <c r="F535" s="126"/>
      <c r="G535" s="104">
        <v>10280253.52</v>
      </c>
      <c r="H535" s="104">
        <v>41875840.020000003</v>
      </c>
      <c r="I535" s="104">
        <v>64197313.82</v>
      </c>
    </row>
    <row r="536" spans="1:9" ht="47.25">
      <c r="A536" s="101" t="s">
        <v>603</v>
      </c>
      <c r="B536" s="62" t="s">
        <v>294</v>
      </c>
      <c r="C536" s="63" t="s">
        <v>82</v>
      </c>
      <c r="D536" s="63" t="s">
        <v>78</v>
      </c>
      <c r="E536" s="100" t="s">
        <v>511</v>
      </c>
      <c r="F536" s="126" t="s">
        <v>68</v>
      </c>
      <c r="G536" s="104">
        <v>10280253.52</v>
      </c>
      <c r="H536" s="104">
        <v>41875840.020000003</v>
      </c>
      <c r="I536" s="104">
        <v>64197313.82</v>
      </c>
    </row>
    <row r="537" spans="1:9" ht="47.25">
      <c r="A537" s="102" t="s">
        <v>330</v>
      </c>
      <c r="B537" s="62" t="s">
        <v>294</v>
      </c>
      <c r="C537" s="63" t="s">
        <v>82</v>
      </c>
      <c r="D537" s="63" t="s">
        <v>78</v>
      </c>
      <c r="E537" s="100" t="s">
        <v>502</v>
      </c>
      <c r="F537" s="125"/>
      <c r="G537" s="104"/>
      <c r="H537" s="104">
        <f t="shared" ref="H537:I537" si="122">SUM(H538)</f>
        <v>25157733.960000001</v>
      </c>
      <c r="I537" s="104">
        <f t="shared" si="122"/>
        <v>1081208</v>
      </c>
    </row>
    <row r="538" spans="1:9" ht="31.5">
      <c r="A538" s="108" t="s">
        <v>501</v>
      </c>
      <c r="B538" s="62" t="s">
        <v>294</v>
      </c>
      <c r="C538" s="63" t="s">
        <v>82</v>
      </c>
      <c r="D538" s="63" t="s">
        <v>78</v>
      </c>
      <c r="E538" s="100" t="s">
        <v>503</v>
      </c>
      <c r="F538" s="125"/>
      <c r="G538" s="110"/>
      <c r="H538" s="104">
        <f>H539+H541</f>
        <v>25157733.960000001</v>
      </c>
      <c r="I538" s="104">
        <f>I539+I541</f>
        <v>1081208</v>
      </c>
    </row>
    <row r="539" spans="1:9" ht="126">
      <c r="A539" s="103" t="s">
        <v>151</v>
      </c>
      <c r="B539" s="62" t="s">
        <v>294</v>
      </c>
      <c r="C539" s="63" t="s">
        <v>82</v>
      </c>
      <c r="D539" s="63" t="s">
        <v>78</v>
      </c>
      <c r="E539" s="100" t="s">
        <v>512</v>
      </c>
      <c r="F539" s="126"/>
      <c r="G539" s="104"/>
      <c r="H539" s="104">
        <v>5648224.4500000002</v>
      </c>
      <c r="I539" s="104">
        <v>1081208</v>
      </c>
    </row>
    <row r="540" spans="1:9" ht="47.25">
      <c r="A540" s="101" t="s">
        <v>603</v>
      </c>
      <c r="B540" s="62" t="s">
        <v>294</v>
      </c>
      <c r="C540" s="63" t="s">
        <v>82</v>
      </c>
      <c r="D540" s="63" t="s">
        <v>78</v>
      </c>
      <c r="E540" s="100" t="s">
        <v>512</v>
      </c>
      <c r="F540" s="126" t="s">
        <v>68</v>
      </c>
      <c r="G540" s="104"/>
      <c r="H540" s="104">
        <v>5648224.4500000002</v>
      </c>
      <c r="I540" s="104">
        <v>1081208</v>
      </c>
    </row>
    <row r="541" spans="1:9" ht="189">
      <c r="A541" s="115" t="s">
        <v>287</v>
      </c>
      <c r="B541" s="62" t="s">
        <v>294</v>
      </c>
      <c r="C541" s="63" t="s">
        <v>82</v>
      </c>
      <c r="D541" s="63" t="s">
        <v>78</v>
      </c>
      <c r="E541" s="100" t="s">
        <v>513</v>
      </c>
      <c r="F541" s="126"/>
      <c r="G541" s="104"/>
      <c r="H541" s="104">
        <v>19509509.510000002</v>
      </c>
      <c r="I541" s="104"/>
    </row>
    <row r="542" spans="1:9" ht="47.25">
      <c r="A542" s="101" t="s">
        <v>603</v>
      </c>
      <c r="B542" s="62" t="s">
        <v>294</v>
      </c>
      <c r="C542" s="63" t="s">
        <v>82</v>
      </c>
      <c r="D542" s="63" t="s">
        <v>78</v>
      </c>
      <c r="E542" s="100" t="s">
        <v>513</v>
      </c>
      <c r="F542" s="126" t="s">
        <v>68</v>
      </c>
      <c r="G542" s="104"/>
      <c r="H542" s="104">
        <v>19509509.510000002</v>
      </c>
      <c r="I542" s="104"/>
    </row>
    <row r="543" spans="1:9" ht="15.75">
      <c r="A543" s="109" t="s">
        <v>342</v>
      </c>
      <c r="B543" s="62" t="s">
        <v>294</v>
      </c>
      <c r="C543" s="63" t="s">
        <v>82</v>
      </c>
      <c r="D543" s="63" t="s">
        <v>78</v>
      </c>
      <c r="E543" s="100" t="s">
        <v>518</v>
      </c>
      <c r="F543" s="63"/>
      <c r="G543" s="104">
        <v>2000000</v>
      </c>
      <c r="H543" s="104">
        <v>2000000</v>
      </c>
      <c r="I543" s="104">
        <v>2000000</v>
      </c>
    </row>
    <row r="544" spans="1:9" ht="47.25">
      <c r="A544" s="103" t="s">
        <v>517</v>
      </c>
      <c r="B544" s="62" t="s">
        <v>294</v>
      </c>
      <c r="C544" s="63" t="s">
        <v>82</v>
      </c>
      <c r="D544" s="63" t="s">
        <v>78</v>
      </c>
      <c r="E544" s="100" t="s">
        <v>519</v>
      </c>
      <c r="F544" s="63"/>
      <c r="G544" s="104">
        <v>2000000</v>
      </c>
      <c r="H544" s="104">
        <v>2000000</v>
      </c>
      <c r="I544" s="104">
        <v>2000000</v>
      </c>
    </row>
    <row r="545" spans="1:9" ht="63">
      <c r="A545" s="103" t="s">
        <v>144</v>
      </c>
      <c r="B545" s="62" t="s">
        <v>294</v>
      </c>
      <c r="C545" s="63" t="s">
        <v>82</v>
      </c>
      <c r="D545" s="63" t="s">
        <v>78</v>
      </c>
      <c r="E545" s="100" t="s">
        <v>524</v>
      </c>
      <c r="F545" s="63"/>
      <c r="G545" s="104">
        <v>2000000</v>
      </c>
      <c r="H545" s="104">
        <v>2000000</v>
      </c>
      <c r="I545" s="104">
        <v>2000000</v>
      </c>
    </row>
    <row r="546" spans="1:9" ht="47.25">
      <c r="A546" s="101" t="s">
        <v>603</v>
      </c>
      <c r="B546" s="62" t="s">
        <v>294</v>
      </c>
      <c r="C546" s="63" t="s">
        <v>82</v>
      </c>
      <c r="D546" s="63" t="s">
        <v>78</v>
      </c>
      <c r="E546" s="100" t="s">
        <v>524</v>
      </c>
      <c r="F546" s="63" t="s">
        <v>68</v>
      </c>
      <c r="G546" s="104">
        <v>2000000</v>
      </c>
      <c r="H546" s="104">
        <v>2000000</v>
      </c>
      <c r="I546" s="104">
        <v>2000000</v>
      </c>
    </row>
    <row r="547" spans="1:9" ht="15.75">
      <c r="A547" s="121" t="s">
        <v>4</v>
      </c>
      <c r="B547" s="58" t="s">
        <v>294</v>
      </c>
      <c r="C547" s="59" t="s">
        <v>82</v>
      </c>
      <c r="D547" s="59" t="s">
        <v>79</v>
      </c>
      <c r="E547" s="62"/>
      <c r="F547" s="63"/>
      <c r="G547" s="60">
        <f>SUM(G548+G560+G555+G565)</f>
        <v>66163955.789999999</v>
      </c>
      <c r="H547" s="60">
        <f t="shared" ref="H547:I547" si="123">SUM(H548+H560+H555+H565)</f>
        <v>65205303.32</v>
      </c>
      <c r="I547" s="60">
        <f t="shared" si="123"/>
        <v>64014374.710000001</v>
      </c>
    </row>
    <row r="548" spans="1:9" ht="78.75">
      <c r="A548" s="71" t="s">
        <v>266</v>
      </c>
      <c r="B548" s="62" t="s">
        <v>294</v>
      </c>
      <c r="C548" s="63" t="s">
        <v>82</v>
      </c>
      <c r="D548" s="63" t="s">
        <v>79</v>
      </c>
      <c r="E548" s="64" t="s">
        <v>180</v>
      </c>
      <c r="F548" s="63"/>
      <c r="G548" s="44">
        <f t="shared" ref="G548:I549" si="124">SUM(G549)</f>
        <v>3000000</v>
      </c>
      <c r="H548" s="44">
        <f t="shared" si="124"/>
        <v>3000000</v>
      </c>
      <c r="I548" s="44">
        <f t="shared" si="124"/>
        <v>3000000</v>
      </c>
    </row>
    <row r="549" spans="1:9" ht="15.75">
      <c r="A549" s="109" t="s">
        <v>342</v>
      </c>
      <c r="B549" s="62" t="s">
        <v>294</v>
      </c>
      <c r="C549" s="63" t="s">
        <v>82</v>
      </c>
      <c r="D549" s="63" t="s">
        <v>79</v>
      </c>
      <c r="E549" s="100" t="s">
        <v>518</v>
      </c>
      <c r="F549" s="63"/>
      <c r="G549" s="44">
        <f>SUM(G550)</f>
        <v>3000000</v>
      </c>
      <c r="H549" s="44">
        <f t="shared" si="124"/>
        <v>3000000</v>
      </c>
      <c r="I549" s="44">
        <f t="shared" si="124"/>
        <v>3000000</v>
      </c>
    </row>
    <row r="550" spans="1:9" ht="47.25">
      <c r="A550" s="103" t="s">
        <v>633</v>
      </c>
      <c r="B550" s="62" t="s">
        <v>294</v>
      </c>
      <c r="C550" s="63" t="s">
        <v>82</v>
      </c>
      <c r="D550" s="63" t="s">
        <v>79</v>
      </c>
      <c r="E550" s="100" t="s">
        <v>520</v>
      </c>
      <c r="F550" s="63"/>
      <c r="G550" s="44">
        <f>SUM(G553+G551)</f>
        <v>3000000</v>
      </c>
      <c r="H550" s="44">
        <f t="shared" ref="H550:I550" si="125">SUM(H553+H551)</f>
        <v>3000000</v>
      </c>
      <c r="I550" s="44">
        <f t="shared" si="125"/>
        <v>3000000</v>
      </c>
    </row>
    <row r="551" spans="1:9" ht="47.25">
      <c r="A551" s="65" t="s">
        <v>301</v>
      </c>
      <c r="B551" s="62" t="s">
        <v>294</v>
      </c>
      <c r="C551" s="63" t="s">
        <v>82</v>
      </c>
      <c r="D551" s="63" t="s">
        <v>79</v>
      </c>
      <c r="E551" s="107" t="s">
        <v>521</v>
      </c>
      <c r="F551" s="63"/>
      <c r="G551" s="44">
        <f t="shared" ref="G551:I551" si="126">SUM(G552)</f>
        <v>2000000</v>
      </c>
      <c r="H551" s="44">
        <f t="shared" si="126"/>
        <v>2000000</v>
      </c>
      <c r="I551" s="44">
        <f t="shared" si="126"/>
        <v>2000000</v>
      </c>
    </row>
    <row r="552" spans="1:9" ht="47.25">
      <c r="A552" s="65" t="s">
        <v>118</v>
      </c>
      <c r="B552" s="62" t="s">
        <v>294</v>
      </c>
      <c r="C552" s="63" t="s">
        <v>82</v>
      </c>
      <c r="D552" s="63" t="s">
        <v>79</v>
      </c>
      <c r="E552" s="107" t="s">
        <v>521</v>
      </c>
      <c r="F552" s="63" t="s">
        <v>68</v>
      </c>
      <c r="G552" s="44">
        <v>2000000</v>
      </c>
      <c r="H552" s="44">
        <v>2000000</v>
      </c>
      <c r="I552" s="44">
        <v>2000000</v>
      </c>
    </row>
    <row r="553" spans="1:9" ht="15.75">
      <c r="A553" s="61" t="s">
        <v>125</v>
      </c>
      <c r="B553" s="62" t="s">
        <v>294</v>
      </c>
      <c r="C553" s="63" t="s">
        <v>82</v>
      </c>
      <c r="D553" s="63" t="s">
        <v>79</v>
      </c>
      <c r="E553" s="100" t="s">
        <v>523</v>
      </c>
      <c r="F553" s="63"/>
      <c r="G553" s="44">
        <f>SUM(G554:G554)</f>
        <v>1000000</v>
      </c>
      <c r="H553" s="44">
        <f>SUM(H554:H554)</f>
        <v>1000000</v>
      </c>
      <c r="I553" s="44">
        <f>SUM(I554:I554)</f>
        <v>1000000</v>
      </c>
    </row>
    <row r="554" spans="1:9" ht="47.25">
      <c r="A554" s="65" t="s">
        <v>118</v>
      </c>
      <c r="B554" s="62" t="s">
        <v>294</v>
      </c>
      <c r="C554" s="63" t="s">
        <v>82</v>
      </c>
      <c r="D554" s="63" t="s">
        <v>79</v>
      </c>
      <c r="E554" s="100" t="s">
        <v>523</v>
      </c>
      <c r="F554" s="63" t="s">
        <v>68</v>
      </c>
      <c r="G554" s="44">
        <v>1000000</v>
      </c>
      <c r="H554" s="44">
        <v>1000000</v>
      </c>
      <c r="I554" s="44">
        <v>1000000</v>
      </c>
    </row>
    <row r="555" spans="1:9" ht="63">
      <c r="A555" s="101" t="s">
        <v>724</v>
      </c>
      <c r="B555" s="62" t="s">
        <v>294</v>
      </c>
      <c r="C555" s="63" t="s">
        <v>82</v>
      </c>
      <c r="D555" s="63" t="s">
        <v>79</v>
      </c>
      <c r="E555" s="107" t="s">
        <v>174</v>
      </c>
      <c r="F555" s="63"/>
      <c r="G555" s="44">
        <f t="shared" ref="G555:I555" si="127">SUM(G557:G557)</f>
        <v>11225413.67</v>
      </c>
      <c r="H555" s="44">
        <f t="shared" si="127"/>
        <v>10778329.300000001</v>
      </c>
      <c r="I555" s="44">
        <f t="shared" si="127"/>
        <v>10899186.789999999</v>
      </c>
    </row>
    <row r="556" spans="1:9" ht="47.25">
      <c r="A556" s="102" t="s">
        <v>352</v>
      </c>
      <c r="B556" s="62" t="s">
        <v>294</v>
      </c>
      <c r="C556" s="63" t="s">
        <v>82</v>
      </c>
      <c r="D556" s="63" t="s">
        <v>79</v>
      </c>
      <c r="E556" s="107" t="s">
        <v>552</v>
      </c>
      <c r="F556" s="63"/>
      <c r="G556" s="44">
        <f t="shared" ref="G556:I557" si="128">SUM(G557:G557)</f>
        <v>11225413.67</v>
      </c>
      <c r="H556" s="44">
        <f t="shared" si="128"/>
        <v>10778329.300000001</v>
      </c>
      <c r="I556" s="44">
        <f t="shared" si="128"/>
        <v>10899186.789999999</v>
      </c>
    </row>
    <row r="557" spans="1:9" ht="31.5">
      <c r="A557" s="106" t="s">
        <v>551</v>
      </c>
      <c r="B557" s="62" t="s">
        <v>294</v>
      </c>
      <c r="C557" s="63" t="s">
        <v>82</v>
      </c>
      <c r="D557" s="63" t="s">
        <v>79</v>
      </c>
      <c r="E557" s="107" t="s">
        <v>553</v>
      </c>
      <c r="F557" s="63"/>
      <c r="G557" s="44">
        <f t="shared" si="128"/>
        <v>11225413.67</v>
      </c>
      <c r="H557" s="44">
        <f t="shared" si="128"/>
        <v>10778329.300000001</v>
      </c>
      <c r="I557" s="44">
        <f t="shared" si="128"/>
        <v>10899186.789999999</v>
      </c>
    </row>
    <row r="558" spans="1:9" ht="31.5">
      <c r="A558" s="106" t="s">
        <v>238</v>
      </c>
      <c r="B558" s="62" t="s">
        <v>294</v>
      </c>
      <c r="C558" s="63" t="s">
        <v>82</v>
      </c>
      <c r="D558" s="63" t="s">
        <v>79</v>
      </c>
      <c r="E558" s="107" t="s">
        <v>554</v>
      </c>
      <c r="F558" s="63"/>
      <c r="G558" s="44">
        <f t="shared" ref="G558:I558" si="129">SUM(G559:G559)</f>
        <v>11225413.67</v>
      </c>
      <c r="H558" s="44">
        <f t="shared" si="129"/>
        <v>10778329.300000001</v>
      </c>
      <c r="I558" s="44">
        <f t="shared" si="129"/>
        <v>10899186.789999999</v>
      </c>
    </row>
    <row r="559" spans="1:9" ht="47.25">
      <c r="A559" s="101" t="s">
        <v>603</v>
      </c>
      <c r="B559" s="62" t="s">
        <v>294</v>
      </c>
      <c r="C559" s="63" t="s">
        <v>82</v>
      </c>
      <c r="D559" s="63" t="s">
        <v>79</v>
      </c>
      <c r="E559" s="107" t="s">
        <v>554</v>
      </c>
      <c r="F559" s="63" t="s">
        <v>68</v>
      </c>
      <c r="G559" s="44">
        <v>11225413.67</v>
      </c>
      <c r="H559" s="44">
        <v>10778329.300000001</v>
      </c>
      <c r="I559" s="44">
        <v>10899186.789999999</v>
      </c>
    </row>
    <row r="560" spans="1:9" ht="63">
      <c r="A560" s="109" t="s">
        <v>725</v>
      </c>
      <c r="B560" s="62" t="s">
        <v>294</v>
      </c>
      <c r="C560" s="63" t="s">
        <v>82</v>
      </c>
      <c r="D560" s="63" t="s">
        <v>79</v>
      </c>
      <c r="E560" s="100" t="s">
        <v>179</v>
      </c>
      <c r="F560" s="63"/>
      <c r="G560" s="44">
        <f>SUM(G562)</f>
        <v>26235542.120000001</v>
      </c>
      <c r="H560" s="44">
        <f>SUM(H562)</f>
        <v>24923774.02</v>
      </c>
      <c r="I560" s="44">
        <f>SUM(I562)</f>
        <v>23611987.920000002</v>
      </c>
    </row>
    <row r="561" spans="1:9" ht="47.25">
      <c r="A561" s="102" t="s">
        <v>330</v>
      </c>
      <c r="B561" s="62" t="s">
        <v>294</v>
      </c>
      <c r="C561" s="63" t="s">
        <v>82</v>
      </c>
      <c r="D561" s="63" t="s">
        <v>79</v>
      </c>
      <c r="E561" s="100" t="s">
        <v>576</v>
      </c>
      <c r="F561" s="63"/>
      <c r="G561" s="44">
        <f t="shared" ref="G561:I563" si="130">SUM(G562)</f>
        <v>26235542.120000001</v>
      </c>
      <c r="H561" s="44">
        <f t="shared" si="130"/>
        <v>24923774.02</v>
      </c>
      <c r="I561" s="44">
        <f t="shared" si="130"/>
        <v>23611987.920000002</v>
      </c>
    </row>
    <row r="562" spans="1:9" ht="47.25">
      <c r="A562" s="109" t="s">
        <v>575</v>
      </c>
      <c r="B562" s="62" t="s">
        <v>294</v>
      </c>
      <c r="C562" s="63" t="s">
        <v>82</v>
      </c>
      <c r="D562" s="63" t="s">
        <v>79</v>
      </c>
      <c r="E562" s="100" t="s">
        <v>577</v>
      </c>
      <c r="F562" s="63"/>
      <c r="G562" s="44">
        <f t="shared" si="130"/>
        <v>26235542.120000001</v>
      </c>
      <c r="H562" s="44">
        <f t="shared" si="130"/>
        <v>24923774.02</v>
      </c>
      <c r="I562" s="44">
        <f t="shared" si="130"/>
        <v>23611987.920000002</v>
      </c>
    </row>
    <row r="563" spans="1:9" ht="15.75">
      <c r="A563" s="109" t="s">
        <v>149</v>
      </c>
      <c r="B563" s="62" t="s">
        <v>294</v>
      </c>
      <c r="C563" s="63" t="s">
        <v>82</v>
      </c>
      <c r="D563" s="63" t="s">
        <v>79</v>
      </c>
      <c r="E563" s="100" t="s">
        <v>578</v>
      </c>
      <c r="F563" s="63"/>
      <c r="G563" s="44">
        <f t="shared" si="130"/>
        <v>26235542.120000001</v>
      </c>
      <c r="H563" s="44">
        <f t="shared" si="130"/>
        <v>24923774.02</v>
      </c>
      <c r="I563" s="44">
        <f t="shared" si="130"/>
        <v>23611987.920000002</v>
      </c>
    </row>
    <row r="564" spans="1:9" ht="47.25">
      <c r="A564" s="101" t="s">
        <v>603</v>
      </c>
      <c r="B564" s="62" t="s">
        <v>294</v>
      </c>
      <c r="C564" s="63" t="s">
        <v>82</v>
      </c>
      <c r="D564" s="63" t="s">
        <v>79</v>
      </c>
      <c r="E564" s="100" t="s">
        <v>578</v>
      </c>
      <c r="F564" s="63" t="s">
        <v>68</v>
      </c>
      <c r="G564" s="44">
        <v>26235542.120000001</v>
      </c>
      <c r="H564" s="44">
        <v>24923774.02</v>
      </c>
      <c r="I564" s="44">
        <v>23611987.920000002</v>
      </c>
    </row>
    <row r="565" spans="1:9" ht="63">
      <c r="A565" s="106" t="s">
        <v>726</v>
      </c>
      <c r="B565" s="62" t="s">
        <v>294</v>
      </c>
      <c r="C565" s="63" t="s">
        <v>82</v>
      </c>
      <c r="D565" s="63" t="s">
        <v>79</v>
      </c>
      <c r="E565" s="107" t="s">
        <v>580</v>
      </c>
      <c r="F565" s="100"/>
      <c r="G565" s="104">
        <v>25703000</v>
      </c>
      <c r="H565" s="104">
        <v>26503200</v>
      </c>
      <c r="I565" s="104">
        <v>26503200</v>
      </c>
    </row>
    <row r="566" spans="1:9" ht="15.75">
      <c r="A566" s="109" t="s">
        <v>342</v>
      </c>
      <c r="B566" s="62" t="s">
        <v>294</v>
      </c>
      <c r="C566" s="63" t="s">
        <v>82</v>
      </c>
      <c r="D566" s="63" t="s">
        <v>79</v>
      </c>
      <c r="E566" s="107" t="s">
        <v>581</v>
      </c>
      <c r="F566" s="100"/>
      <c r="G566" s="104">
        <v>25703000</v>
      </c>
      <c r="H566" s="104">
        <v>26503200</v>
      </c>
      <c r="I566" s="104">
        <v>26503200</v>
      </c>
    </row>
    <row r="567" spans="1:9" ht="31.5">
      <c r="A567" s="109" t="s">
        <v>584</v>
      </c>
      <c r="B567" s="62" t="s">
        <v>294</v>
      </c>
      <c r="C567" s="63" t="s">
        <v>82</v>
      </c>
      <c r="D567" s="63" t="s">
        <v>79</v>
      </c>
      <c r="E567" s="107" t="s">
        <v>585</v>
      </c>
      <c r="F567" s="100"/>
      <c r="G567" s="104">
        <v>20003000</v>
      </c>
      <c r="H567" s="104">
        <v>20803200</v>
      </c>
      <c r="I567" s="104">
        <v>20803200</v>
      </c>
    </row>
    <row r="568" spans="1:9" ht="63">
      <c r="A568" s="106" t="s">
        <v>586</v>
      </c>
      <c r="B568" s="62" t="s">
        <v>294</v>
      </c>
      <c r="C568" s="63" t="s">
        <v>82</v>
      </c>
      <c r="D568" s="63" t="s">
        <v>79</v>
      </c>
      <c r="E568" s="107" t="s">
        <v>604</v>
      </c>
      <c r="F568" s="100"/>
      <c r="G568" s="104">
        <v>20003000</v>
      </c>
      <c r="H568" s="104">
        <v>20803200</v>
      </c>
      <c r="I568" s="104">
        <v>20803200</v>
      </c>
    </row>
    <row r="569" spans="1:9" ht="47.25">
      <c r="A569" s="101" t="s">
        <v>603</v>
      </c>
      <c r="B569" s="62" t="s">
        <v>294</v>
      </c>
      <c r="C569" s="63" t="s">
        <v>82</v>
      </c>
      <c r="D569" s="63" t="s">
        <v>79</v>
      </c>
      <c r="E569" s="107" t="s">
        <v>604</v>
      </c>
      <c r="F569" s="107" t="s">
        <v>68</v>
      </c>
      <c r="G569" s="104">
        <v>20003000</v>
      </c>
      <c r="H569" s="104">
        <v>20803200</v>
      </c>
      <c r="I569" s="104">
        <v>20803200</v>
      </c>
    </row>
    <row r="570" spans="1:9" ht="47.25">
      <c r="A570" s="109" t="s">
        <v>672</v>
      </c>
      <c r="B570" s="62" t="s">
        <v>294</v>
      </c>
      <c r="C570" s="63" t="s">
        <v>82</v>
      </c>
      <c r="D570" s="63" t="s">
        <v>79</v>
      </c>
      <c r="E570" s="107" t="s">
        <v>605</v>
      </c>
      <c r="F570" s="107"/>
      <c r="G570" s="104">
        <v>700000</v>
      </c>
      <c r="H570" s="104">
        <v>700000</v>
      </c>
      <c r="I570" s="104">
        <v>700000</v>
      </c>
    </row>
    <row r="571" spans="1:9" ht="31.5">
      <c r="A571" s="102" t="s">
        <v>673</v>
      </c>
      <c r="B571" s="62" t="s">
        <v>294</v>
      </c>
      <c r="C571" s="63" t="s">
        <v>82</v>
      </c>
      <c r="D571" s="63" t="s">
        <v>79</v>
      </c>
      <c r="E571" s="107" t="s">
        <v>606</v>
      </c>
      <c r="F571" s="107"/>
      <c r="G571" s="104">
        <v>700000</v>
      </c>
      <c r="H571" s="104">
        <v>700000</v>
      </c>
      <c r="I571" s="104">
        <v>700000</v>
      </c>
    </row>
    <row r="572" spans="1:9" ht="47.25">
      <c r="A572" s="101" t="s">
        <v>603</v>
      </c>
      <c r="B572" s="62" t="s">
        <v>294</v>
      </c>
      <c r="C572" s="63" t="s">
        <v>82</v>
      </c>
      <c r="D572" s="63" t="s">
        <v>79</v>
      </c>
      <c r="E572" s="107" t="s">
        <v>606</v>
      </c>
      <c r="F572" s="107" t="s">
        <v>68</v>
      </c>
      <c r="G572" s="104">
        <v>700000</v>
      </c>
      <c r="H572" s="104">
        <v>700000</v>
      </c>
      <c r="I572" s="104">
        <v>700000</v>
      </c>
    </row>
    <row r="573" spans="1:9" ht="31.5">
      <c r="A573" s="109" t="s">
        <v>674</v>
      </c>
      <c r="B573" s="62" t="s">
        <v>294</v>
      </c>
      <c r="C573" s="63" t="s">
        <v>82</v>
      </c>
      <c r="D573" s="63" t="s">
        <v>79</v>
      </c>
      <c r="E573" s="107" t="s">
        <v>607</v>
      </c>
      <c r="F573" s="107"/>
      <c r="G573" s="104">
        <v>5000000</v>
      </c>
      <c r="H573" s="104">
        <v>5000000</v>
      </c>
      <c r="I573" s="104">
        <v>5000000</v>
      </c>
    </row>
    <row r="574" spans="1:9" ht="15.75">
      <c r="A574" s="102" t="s">
        <v>675</v>
      </c>
      <c r="B574" s="62" t="s">
        <v>294</v>
      </c>
      <c r="C574" s="63" t="s">
        <v>82</v>
      </c>
      <c r="D574" s="63" t="s">
        <v>79</v>
      </c>
      <c r="E574" s="107" t="s">
        <v>608</v>
      </c>
      <c r="F574" s="107"/>
      <c r="G574" s="104">
        <v>5000000</v>
      </c>
      <c r="H574" s="104">
        <v>5000000</v>
      </c>
      <c r="I574" s="104">
        <v>5000000</v>
      </c>
    </row>
    <row r="575" spans="1:9" ht="47.25">
      <c r="A575" s="101" t="s">
        <v>603</v>
      </c>
      <c r="B575" s="62" t="s">
        <v>294</v>
      </c>
      <c r="C575" s="63" t="s">
        <v>82</v>
      </c>
      <c r="D575" s="63" t="s">
        <v>79</v>
      </c>
      <c r="E575" s="107" t="s">
        <v>608</v>
      </c>
      <c r="F575" s="107" t="s">
        <v>68</v>
      </c>
      <c r="G575" s="104">
        <v>5000000</v>
      </c>
      <c r="H575" s="104">
        <v>5000000</v>
      </c>
      <c r="I575" s="104">
        <v>5000000</v>
      </c>
    </row>
    <row r="576" spans="1:9" ht="31.5">
      <c r="A576" s="121" t="s">
        <v>73</v>
      </c>
      <c r="B576" s="58" t="s">
        <v>294</v>
      </c>
      <c r="C576" s="59" t="s">
        <v>82</v>
      </c>
      <c r="D576" s="59" t="s">
        <v>82</v>
      </c>
      <c r="E576" s="58"/>
      <c r="F576" s="59"/>
      <c r="G576" s="60">
        <f>SUM(G577+G582)</f>
        <v>51616698.18</v>
      </c>
      <c r="H576" s="60">
        <f>SUM(H577+H582)</f>
        <v>120357.53</v>
      </c>
      <c r="I576" s="60">
        <f>SUM(I577+I582)</f>
        <v>120357.53</v>
      </c>
    </row>
    <row r="577" spans="1:9" ht="94.5">
      <c r="A577" s="71" t="s">
        <v>727</v>
      </c>
      <c r="B577" s="62" t="s">
        <v>294</v>
      </c>
      <c r="C577" s="63" t="s">
        <v>82</v>
      </c>
      <c r="D577" s="63" t="s">
        <v>82</v>
      </c>
      <c r="E577" s="62" t="s">
        <v>679</v>
      </c>
      <c r="F577" s="63"/>
      <c r="G577" s="44">
        <f>SUM(G578)</f>
        <v>51496340.649999999</v>
      </c>
      <c r="H577" s="44"/>
      <c r="I577" s="44"/>
    </row>
    <row r="578" spans="1:9" ht="47.25">
      <c r="A578" s="102" t="s">
        <v>330</v>
      </c>
      <c r="B578" s="62" t="s">
        <v>294</v>
      </c>
      <c r="C578" s="63" t="s">
        <v>82</v>
      </c>
      <c r="D578" s="63" t="s">
        <v>82</v>
      </c>
      <c r="E578" s="100" t="s">
        <v>502</v>
      </c>
      <c r="F578" s="63"/>
      <c r="G578" s="44">
        <f t="shared" ref="G578:G580" si="131">SUM(G579)</f>
        <v>51496340.649999999</v>
      </c>
      <c r="H578" s="44"/>
      <c r="I578" s="44"/>
    </row>
    <row r="579" spans="1:9" ht="47.25">
      <c r="A579" s="108" t="s">
        <v>504</v>
      </c>
      <c r="B579" s="62" t="s">
        <v>294</v>
      </c>
      <c r="C579" s="63" t="s">
        <v>82</v>
      </c>
      <c r="D579" s="63" t="s">
        <v>82</v>
      </c>
      <c r="E579" s="100" t="s">
        <v>505</v>
      </c>
      <c r="F579" s="63"/>
      <c r="G579" s="44">
        <f t="shared" si="131"/>
        <v>51496340.649999999</v>
      </c>
      <c r="H579" s="44"/>
      <c r="I579" s="44"/>
    </row>
    <row r="580" spans="1:9" ht="31.5">
      <c r="A580" s="103" t="s">
        <v>126</v>
      </c>
      <c r="B580" s="62" t="s">
        <v>294</v>
      </c>
      <c r="C580" s="63" t="s">
        <v>82</v>
      </c>
      <c r="D580" s="63" t="s">
        <v>82</v>
      </c>
      <c r="E580" s="100" t="s">
        <v>514</v>
      </c>
      <c r="F580" s="63"/>
      <c r="G580" s="44">
        <f t="shared" si="131"/>
        <v>51496340.649999999</v>
      </c>
      <c r="H580" s="44"/>
      <c r="I580" s="44"/>
    </row>
    <row r="581" spans="1:9" ht="47.25">
      <c r="A581" s="103" t="s">
        <v>75</v>
      </c>
      <c r="B581" s="62" t="s">
        <v>294</v>
      </c>
      <c r="C581" s="63" t="s">
        <v>82</v>
      </c>
      <c r="D581" s="63" t="s">
        <v>82</v>
      </c>
      <c r="E581" s="100" t="s">
        <v>514</v>
      </c>
      <c r="F581" s="63" t="s">
        <v>111</v>
      </c>
      <c r="G581" s="44">
        <v>51496340.649999999</v>
      </c>
      <c r="H581" s="44"/>
      <c r="I581" s="44"/>
    </row>
    <row r="582" spans="1:9" ht="15.75">
      <c r="A582" s="61" t="s">
        <v>28</v>
      </c>
      <c r="B582" s="62" t="s">
        <v>294</v>
      </c>
      <c r="C582" s="63" t="s">
        <v>82</v>
      </c>
      <c r="D582" s="63" t="s">
        <v>82</v>
      </c>
      <c r="E582" s="62" t="s">
        <v>153</v>
      </c>
      <c r="F582" s="59"/>
      <c r="G582" s="44">
        <f t="shared" ref="G582:I582" si="132">SUM(G583:G583)</f>
        <v>120357.53</v>
      </c>
      <c r="H582" s="44">
        <f t="shared" si="132"/>
        <v>120357.53</v>
      </c>
      <c r="I582" s="44">
        <f t="shared" si="132"/>
        <v>120357.53</v>
      </c>
    </row>
    <row r="583" spans="1:9" ht="78.75">
      <c r="A583" s="72" t="s">
        <v>216</v>
      </c>
      <c r="B583" s="62" t="s">
        <v>294</v>
      </c>
      <c r="C583" s="63" t="s">
        <v>82</v>
      </c>
      <c r="D583" s="63" t="s">
        <v>82</v>
      </c>
      <c r="E583" s="107" t="s">
        <v>600</v>
      </c>
      <c r="F583" s="63"/>
      <c r="G583" s="44">
        <f>SUM(G584:G584)</f>
        <v>120357.53</v>
      </c>
      <c r="H583" s="44">
        <f>SUM(H584:H584)</f>
        <v>120357.53</v>
      </c>
      <c r="I583" s="44">
        <f>SUM(I584:I584)</f>
        <v>120357.53</v>
      </c>
    </row>
    <row r="584" spans="1:9" ht="94.5">
      <c r="A584" s="61" t="s">
        <v>23</v>
      </c>
      <c r="B584" s="62" t="s">
        <v>294</v>
      </c>
      <c r="C584" s="63" t="s">
        <v>82</v>
      </c>
      <c r="D584" s="63" t="s">
        <v>82</v>
      </c>
      <c r="E584" s="107" t="s">
        <v>600</v>
      </c>
      <c r="F584" s="63" t="s">
        <v>27</v>
      </c>
      <c r="G584" s="67">
        <v>120357.53</v>
      </c>
      <c r="H584" s="67">
        <v>120357.53</v>
      </c>
      <c r="I584" s="67">
        <v>120357.53</v>
      </c>
    </row>
    <row r="585" spans="1:9" ht="15.75">
      <c r="A585" s="120" t="s">
        <v>204</v>
      </c>
      <c r="B585" s="55" t="s">
        <v>294</v>
      </c>
      <c r="C585" s="56" t="s">
        <v>83</v>
      </c>
      <c r="D585" s="56" t="s">
        <v>80</v>
      </c>
      <c r="E585" s="55"/>
      <c r="F585" s="56"/>
      <c r="G585" s="66">
        <f>SUM(G586)</f>
        <v>845466</v>
      </c>
      <c r="H585" s="66">
        <f>SUM(H586)</f>
        <v>885795</v>
      </c>
      <c r="I585" s="66">
        <f>SUM(I586)</f>
        <v>928047</v>
      </c>
    </row>
    <row r="586" spans="1:9" ht="31.5">
      <c r="A586" s="121" t="s">
        <v>192</v>
      </c>
      <c r="B586" s="58" t="s">
        <v>294</v>
      </c>
      <c r="C586" s="59" t="s">
        <v>83</v>
      </c>
      <c r="D586" s="59" t="s">
        <v>82</v>
      </c>
      <c r="E586" s="55"/>
      <c r="F586" s="56"/>
      <c r="G586" s="60">
        <f t="shared" ref="G586:I586" si="133">SUM(G587)</f>
        <v>845466</v>
      </c>
      <c r="H586" s="60">
        <f t="shared" si="133"/>
        <v>885795</v>
      </c>
      <c r="I586" s="60">
        <f t="shared" si="133"/>
        <v>928047</v>
      </c>
    </row>
    <row r="587" spans="1:9" ht="94.5">
      <c r="A587" s="71" t="s">
        <v>727</v>
      </c>
      <c r="B587" s="62" t="s">
        <v>294</v>
      </c>
      <c r="C587" s="63" t="s">
        <v>83</v>
      </c>
      <c r="D587" s="63" t="s">
        <v>82</v>
      </c>
      <c r="E587" s="64" t="s">
        <v>175</v>
      </c>
      <c r="F587" s="56"/>
      <c r="G587" s="44">
        <f>SUM(G589)</f>
        <v>845466</v>
      </c>
      <c r="H587" s="44">
        <f>SUM(H589)</f>
        <v>885795</v>
      </c>
      <c r="I587" s="44">
        <f>SUM(I589)</f>
        <v>928047</v>
      </c>
    </row>
    <row r="588" spans="1:9" ht="15.75">
      <c r="A588" s="109" t="s">
        <v>342</v>
      </c>
      <c r="B588" s="62" t="s">
        <v>294</v>
      </c>
      <c r="C588" s="63" t="s">
        <v>83</v>
      </c>
      <c r="D588" s="63" t="s">
        <v>82</v>
      </c>
      <c r="E588" s="100" t="s">
        <v>518</v>
      </c>
      <c r="F588" s="56"/>
      <c r="G588" s="70">
        <f t="shared" ref="G588:I590" si="134">SUM(G589)</f>
        <v>845466</v>
      </c>
      <c r="H588" s="70">
        <f t="shared" si="134"/>
        <v>885795</v>
      </c>
      <c r="I588" s="70">
        <f t="shared" si="134"/>
        <v>928047</v>
      </c>
    </row>
    <row r="589" spans="1:9" ht="47.25">
      <c r="A589" s="103" t="s">
        <v>633</v>
      </c>
      <c r="B589" s="62" t="s">
        <v>294</v>
      </c>
      <c r="C589" s="63" t="s">
        <v>83</v>
      </c>
      <c r="D589" s="63" t="s">
        <v>82</v>
      </c>
      <c r="E589" s="100" t="s">
        <v>520</v>
      </c>
      <c r="F589" s="64"/>
      <c r="G589" s="70">
        <f t="shared" si="134"/>
        <v>845466</v>
      </c>
      <c r="H589" s="70">
        <f t="shared" si="134"/>
        <v>885795</v>
      </c>
      <c r="I589" s="70">
        <f t="shared" si="134"/>
        <v>928047</v>
      </c>
    </row>
    <row r="590" spans="1:9" ht="47.25">
      <c r="A590" s="65" t="s">
        <v>191</v>
      </c>
      <c r="B590" s="62" t="s">
        <v>294</v>
      </c>
      <c r="C590" s="63" t="s">
        <v>83</v>
      </c>
      <c r="D590" s="63" t="s">
        <v>82</v>
      </c>
      <c r="E590" s="100" t="s">
        <v>522</v>
      </c>
      <c r="F590" s="64"/>
      <c r="G590" s="70">
        <f t="shared" si="134"/>
        <v>845466</v>
      </c>
      <c r="H590" s="70">
        <f t="shared" si="134"/>
        <v>885795</v>
      </c>
      <c r="I590" s="70">
        <f t="shared" si="134"/>
        <v>928047</v>
      </c>
    </row>
    <row r="591" spans="1:9" ht="47.25">
      <c r="A591" s="65" t="s">
        <v>118</v>
      </c>
      <c r="B591" s="62" t="s">
        <v>294</v>
      </c>
      <c r="C591" s="63" t="s">
        <v>83</v>
      </c>
      <c r="D591" s="63" t="s">
        <v>82</v>
      </c>
      <c r="E591" s="100" t="s">
        <v>522</v>
      </c>
      <c r="F591" s="64" t="s">
        <v>68</v>
      </c>
      <c r="G591" s="44">
        <v>845466</v>
      </c>
      <c r="H591" s="44">
        <v>885795</v>
      </c>
      <c r="I591" s="44">
        <v>928047</v>
      </c>
    </row>
    <row r="592" spans="1:9" ht="15.75">
      <c r="A592" s="120" t="s">
        <v>61</v>
      </c>
      <c r="B592" s="55" t="s">
        <v>294</v>
      </c>
      <c r="C592" s="56" t="s">
        <v>84</v>
      </c>
      <c r="D592" s="56" t="s">
        <v>80</v>
      </c>
      <c r="E592" s="55"/>
      <c r="F592" s="56"/>
      <c r="G592" s="66">
        <f>SUM(G593+G597)</f>
        <v>104882322.31999999</v>
      </c>
      <c r="H592" s="66">
        <f>SUM(H593+H597)</f>
        <v>50000</v>
      </c>
      <c r="I592" s="66">
        <f>SUM(I593+I597)</f>
        <v>50000</v>
      </c>
    </row>
    <row r="593" spans="1:9" ht="47.25">
      <c r="A593" s="121" t="s">
        <v>17</v>
      </c>
      <c r="B593" s="58" t="s">
        <v>294</v>
      </c>
      <c r="C593" s="59" t="s">
        <v>84</v>
      </c>
      <c r="D593" s="59" t="s">
        <v>82</v>
      </c>
      <c r="E593" s="58"/>
      <c r="F593" s="59"/>
      <c r="G593" s="60">
        <f t="shared" ref="G593:I595" si="135">SUM(G594)</f>
        <v>50000</v>
      </c>
      <c r="H593" s="60">
        <f t="shared" si="135"/>
        <v>50000</v>
      </c>
      <c r="I593" s="60">
        <f t="shared" si="135"/>
        <v>50000</v>
      </c>
    </row>
    <row r="594" spans="1:9" ht="15.75">
      <c r="A594" s="78" t="s">
        <v>28</v>
      </c>
      <c r="B594" s="62" t="s">
        <v>294</v>
      </c>
      <c r="C594" s="63" t="s">
        <v>84</v>
      </c>
      <c r="D594" s="63" t="s">
        <v>82</v>
      </c>
      <c r="E594" s="64" t="s">
        <v>153</v>
      </c>
      <c r="F594" s="63"/>
      <c r="G594" s="44">
        <f t="shared" si="135"/>
        <v>50000</v>
      </c>
      <c r="H594" s="44">
        <f t="shared" si="135"/>
        <v>50000</v>
      </c>
      <c r="I594" s="44">
        <f t="shared" si="135"/>
        <v>50000</v>
      </c>
    </row>
    <row r="595" spans="1:9" ht="31.5">
      <c r="A595" s="65" t="s">
        <v>262</v>
      </c>
      <c r="B595" s="62" t="s">
        <v>294</v>
      </c>
      <c r="C595" s="63" t="s">
        <v>84</v>
      </c>
      <c r="D595" s="63" t="s">
        <v>82</v>
      </c>
      <c r="E595" s="100" t="s">
        <v>593</v>
      </c>
      <c r="F595" s="63"/>
      <c r="G595" s="44">
        <f t="shared" si="135"/>
        <v>50000</v>
      </c>
      <c r="H595" s="44">
        <f t="shared" si="135"/>
        <v>50000</v>
      </c>
      <c r="I595" s="44">
        <f t="shared" si="135"/>
        <v>50000</v>
      </c>
    </row>
    <row r="596" spans="1:9" ht="47.25">
      <c r="A596" s="65" t="s">
        <v>118</v>
      </c>
      <c r="B596" s="62" t="s">
        <v>294</v>
      </c>
      <c r="C596" s="63" t="s">
        <v>84</v>
      </c>
      <c r="D596" s="63" t="s">
        <v>82</v>
      </c>
      <c r="E596" s="100" t="s">
        <v>593</v>
      </c>
      <c r="F596" s="63" t="s">
        <v>68</v>
      </c>
      <c r="G596" s="44">
        <v>50000</v>
      </c>
      <c r="H596" s="44">
        <v>50000</v>
      </c>
      <c r="I596" s="44">
        <v>50000</v>
      </c>
    </row>
    <row r="597" spans="1:9" ht="15.75">
      <c r="A597" s="121" t="s">
        <v>94</v>
      </c>
      <c r="B597" s="58" t="s">
        <v>294</v>
      </c>
      <c r="C597" s="59" t="s">
        <v>84</v>
      </c>
      <c r="D597" s="59" t="s">
        <v>53</v>
      </c>
      <c r="E597" s="55"/>
      <c r="F597" s="56"/>
      <c r="G597" s="60">
        <f>SUM(G598)</f>
        <v>104832322.31999999</v>
      </c>
      <c r="H597" s="60"/>
      <c r="I597" s="60"/>
    </row>
    <row r="598" spans="1:9" ht="63">
      <c r="A598" s="103" t="s">
        <v>728</v>
      </c>
      <c r="B598" s="62" t="s">
        <v>294</v>
      </c>
      <c r="C598" s="63" t="s">
        <v>84</v>
      </c>
      <c r="D598" s="63" t="s">
        <v>53</v>
      </c>
      <c r="E598" s="100" t="s">
        <v>555</v>
      </c>
      <c r="F598" s="56"/>
      <c r="G598" s="44">
        <f>SUM(G600)</f>
        <v>104832322.31999999</v>
      </c>
      <c r="H598" s="44"/>
      <c r="I598" s="44"/>
    </row>
    <row r="599" spans="1:9" ht="47.25">
      <c r="A599" s="102" t="s">
        <v>330</v>
      </c>
      <c r="B599" s="62" t="s">
        <v>294</v>
      </c>
      <c r="C599" s="63" t="s">
        <v>84</v>
      </c>
      <c r="D599" s="63" t="s">
        <v>53</v>
      </c>
      <c r="E599" s="100" t="s">
        <v>562</v>
      </c>
      <c r="F599" s="56"/>
      <c r="G599" s="44">
        <f>SUM(G600)</f>
        <v>104832322.31999999</v>
      </c>
      <c r="H599" s="44"/>
      <c r="I599" s="44"/>
    </row>
    <row r="600" spans="1:9" ht="47.25">
      <c r="A600" s="108" t="s">
        <v>561</v>
      </c>
      <c r="B600" s="62" t="s">
        <v>294</v>
      </c>
      <c r="C600" s="63" t="s">
        <v>84</v>
      </c>
      <c r="D600" s="63" t="s">
        <v>53</v>
      </c>
      <c r="E600" s="100" t="s">
        <v>563</v>
      </c>
      <c r="F600" s="56"/>
      <c r="G600" s="44">
        <f>SUM(G601)</f>
        <v>104832322.31999999</v>
      </c>
      <c r="H600" s="44"/>
      <c r="I600" s="44"/>
    </row>
    <row r="601" spans="1:9" ht="31.5">
      <c r="A601" s="103" t="s">
        <v>148</v>
      </c>
      <c r="B601" s="62" t="s">
        <v>294</v>
      </c>
      <c r="C601" s="63" t="s">
        <v>84</v>
      </c>
      <c r="D601" s="63" t="s">
        <v>53</v>
      </c>
      <c r="E601" s="100" t="s">
        <v>564</v>
      </c>
      <c r="F601" s="64"/>
      <c r="G601" s="44">
        <f>SUM(G602)</f>
        <v>104832322.31999999</v>
      </c>
      <c r="H601" s="44"/>
      <c r="I601" s="44"/>
    </row>
    <row r="602" spans="1:9" ht="47.25">
      <c r="A602" s="103" t="s">
        <v>75</v>
      </c>
      <c r="B602" s="62" t="s">
        <v>294</v>
      </c>
      <c r="C602" s="63" t="s">
        <v>84</v>
      </c>
      <c r="D602" s="63" t="s">
        <v>53</v>
      </c>
      <c r="E602" s="100" t="s">
        <v>564</v>
      </c>
      <c r="F602" s="64" t="s">
        <v>111</v>
      </c>
      <c r="G602" s="44">
        <v>104832322.31999999</v>
      </c>
      <c r="H602" s="44"/>
      <c r="I602" s="44"/>
    </row>
    <row r="603" spans="1:9" ht="15.75">
      <c r="A603" s="120" t="s">
        <v>29</v>
      </c>
      <c r="B603" s="55" t="s">
        <v>294</v>
      </c>
      <c r="C603" s="56" t="s">
        <v>58</v>
      </c>
      <c r="D603" s="56" t="s">
        <v>80</v>
      </c>
      <c r="E603" s="55"/>
      <c r="F603" s="56"/>
      <c r="G603" s="66">
        <f t="shared" ref="G603:I604" si="136">SUM(G604)</f>
        <v>161562</v>
      </c>
      <c r="H603" s="66">
        <f t="shared" si="136"/>
        <v>161562</v>
      </c>
      <c r="I603" s="66">
        <f t="shared" si="136"/>
        <v>161562</v>
      </c>
    </row>
    <row r="604" spans="1:9" ht="31.5">
      <c r="A604" s="121" t="s">
        <v>89</v>
      </c>
      <c r="B604" s="58" t="s">
        <v>294</v>
      </c>
      <c r="C604" s="59" t="s">
        <v>58</v>
      </c>
      <c r="D604" s="59" t="s">
        <v>81</v>
      </c>
      <c r="E604" s="62"/>
      <c r="F604" s="63"/>
      <c r="G604" s="60">
        <f t="shared" si="136"/>
        <v>161562</v>
      </c>
      <c r="H604" s="60">
        <f t="shared" si="136"/>
        <v>161562</v>
      </c>
      <c r="I604" s="60">
        <f t="shared" si="136"/>
        <v>161562</v>
      </c>
    </row>
    <row r="605" spans="1:9" ht="15.75">
      <c r="A605" s="78" t="s">
        <v>28</v>
      </c>
      <c r="B605" s="62" t="s">
        <v>294</v>
      </c>
      <c r="C605" s="63" t="s">
        <v>58</v>
      </c>
      <c r="D605" s="63" t="s">
        <v>81</v>
      </c>
      <c r="E605" s="64" t="s">
        <v>153</v>
      </c>
      <c r="F605" s="69"/>
      <c r="G605" s="44">
        <f>SUM(G606)</f>
        <v>161562</v>
      </c>
      <c r="H605" s="44">
        <f>SUM(H606)</f>
        <v>161562</v>
      </c>
      <c r="I605" s="44">
        <f>SUM(I606)</f>
        <v>161562</v>
      </c>
    </row>
    <row r="606" spans="1:9" ht="94.5">
      <c r="A606" s="72" t="s">
        <v>217</v>
      </c>
      <c r="B606" s="62" t="s">
        <v>294</v>
      </c>
      <c r="C606" s="63" t="s">
        <v>58</v>
      </c>
      <c r="D606" s="63" t="s">
        <v>81</v>
      </c>
      <c r="E606" s="100" t="s">
        <v>601</v>
      </c>
      <c r="F606" s="69"/>
      <c r="G606" s="44">
        <f t="shared" ref="G606:I606" si="137">SUM(G607)</f>
        <v>161562</v>
      </c>
      <c r="H606" s="44">
        <f t="shared" si="137"/>
        <v>161562</v>
      </c>
      <c r="I606" s="44">
        <f t="shared" si="137"/>
        <v>161562</v>
      </c>
    </row>
    <row r="607" spans="1:9" ht="47.25">
      <c r="A607" s="65" t="s">
        <v>118</v>
      </c>
      <c r="B607" s="62" t="s">
        <v>294</v>
      </c>
      <c r="C607" s="63" t="s">
        <v>58</v>
      </c>
      <c r="D607" s="63" t="s">
        <v>81</v>
      </c>
      <c r="E607" s="100" t="s">
        <v>601</v>
      </c>
      <c r="F607" s="63" t="s">
        <v>68</v>
      </c>
      <c r="G607" s="67">
        <v>161562</v>
      </c>
      <c r="H607" s="67">
        <v>161562</v>
      </c>
      <c r="I607" s="67">
        <v>161562</v>
      </c>
    </row>
    <row r="608" spans="1:9" ht="15.75">
      <c r="A608" s="124" t="s">
        <v>233</v>
      </c>
      <c r="B608" s="55" t="s">
        <v>294</v>
      </c>
      <c r="C608" s="55" t="s">
        <v>54</v>
      </c>
      <c r="D608" s="56" t="s">
        <v>80</v>
      </c>
      <c r="E608" s="52"/>
      <c r="F608" s="63"/>
      <c r="G608" s="57">
        <f t="shared" ref="G608:I613" si="138">SUM(G609)</f>
        <v>1664089</v>
      </c>
      <c r="H608" s="57">
        <f t="shared" si="138"/>
        <v>1707800.22</v>
      </c>
      <c r="I608" s="57">
        <f t="shared" si="138"/>
        <v>1699896.86</v>
      </c>
    </row>
    <row r="609" spans="1:9" ht="15.75">
      <c r="A609" s="121" t="s">
        <v>15</v>
      </c>
      <c r="B609" s="58" t="s">
        <v>294</v>
      </c>
      <c r="C609" s="59" t="s">
        <v>54</v>
      </c>
      <c r="D609" s="59" t="s">
        <v>81</v>
      </c>
      <c r="E609" s="62"/>
      <c r="F609" s="63"/>
      <c r="G609" s="129">
        <f t="shared" si="138"/>
        <v>1664089</v>
      </c>
      <c r="H609" s="129">
        <f t="shared" si="138"/>
        <v>1707800.22</v>
      </c>
      <c r="I609" s="129">
        <f t="shared" si="138"/>
        <v>1699896.86</v>
      </c>
    </row>
    <row r="610" spans="1:9" ht="94.5">
      <c r="A610" s="71" t="s">
        <v>729</v>
      </c>
      <c r="B610" s="62" t="s">
        <v>294</v>
      </c>
      <c r="C610" s="62" t="s">
        <v>54</v>
      </c>
      <c r="D610" s="62" t="s">
        <v>81</v>
      </c>
      <c r="E610" s="62" t="s">
        <v>175</v>
      </c>
      <c r="F610" s="62"/>
      <c r="G610" s="67">
        <f t="shared" si="138"/>
        <v>1664089</v>
      </c>
      <c r="H610" s="67">
        <f t="shared" si="138"/>
        <v>1707800.22</v>
      </c>
      <c r="I610" s="67">
        <f t="shared" si="138"/>
        <v>1699896.86</v>
      </c>
    </row>
    <row r="611" spans="1:9" ht="47.25">
      <c r="A611" s="102" t="s">
        <v>330</v>
      </c>
      <c r="B611" s="62" t="s">
        <v>294</v>
      </c>
      <c r="C611" s="62" t="s">
        <v>54</v>
      </c>
      <c r="D611" s="62" t="s">
        <v>81</v>
      </c>
      <c r="E611" s="100" t="s">
        <v>502</v>
      </c>
      <c r="F611" s="62"/>
      <c r="G611" s="67">
        <f t="shared" si="138"/>
        <v>1664089</v>
      </c>
      <c r="H611" s="67">
        <f t="shared" si="138"/>
        <v>1707800.22</v>
      </c>
      <c r="I611" s="67">
        <f t="shared" si="138"/>
        <v>1699896.86</v>
      </c>
    </row>
    <row r="612" spans="1:9" ht="63">
      <c r="A612" s="108" t="s">
        <v>506</v>
      </c>
      <c r="B612" s="62" t="s">
        <v>294</v>
      </c>
      <c r="C612" s="62" t="s">
        <v>54</v>
      </c>
      <c r="D612" s="62" t="s">
        <v>81</v>
      </c>
      <c r="E612" s="100" t="s">
        <v>507</v>
      </c>
      <c r="F612" s="62"/>
      <c r="G612" s="67">
        <f t="shared" si="138"/>
        <v>1664089</v>
      </c>
      <c r="H612" s="67">
        <f t="shared" si="138"/>
        <v>1707800.22</v>
      </c>
      <c r="I612" s="67">
        <f t="shared" si="138"/>
        <v>1699896.86</v>
      </c>
    </row>
    <row r="613" spans="1:9" ht="15.75">
      <c r="A613" s="106" t="s">
        <v>263</v>
      </c>
      <c r="B613" s="62" t="s">
        <v>294</v>
      </c>
      <c r="C613" s="62" t="s">
        <v>54</v>
      </c>
      <c r="D613" s="62" t="s">
        <v>81</v>
      </c>
      <c r="E613" s="107" t="s">
        <v>515</v>
      </c>
      <c r="F613" s="62"/>
      <c r="G613" s="67">
        <f t="shared" si="138"/>
        <v>1664089</v>
      </c>
      <c r="H613" s="67">
        <f t="shared" si="138"/>
        <v>1707800.22</v>
      </c>
      <c r="I613" s="67">
        <f t="shared" si="138"/>
        <v>1699896.86</v>
      </c>
    </row>
    <row r="614" spans="1:9" ht="31.5">
      <c r="A614" s="106" t="s">
        <v>24</v>
      </c>
      <c r="B614" s="62" t="s">
        <v>294</v>
      </c>
      <c r="C614" s="62" t="s">
        <v>54</v>
      </c>
      <c r="D614" s="62" t="s">
        <v>81</v>
      </c>
      <c r="E614" s="107" t="s">
        <v>515</v>
      </c>
      <c r="F614" s="62" t="s">
        <v>25</v>
      </c>
      <c r="G614" s="67">
        <v>1664089</v>
      </c>
      <c r="H614" s="67">
        <v>1707800.22</v>
      </c>
      <c r="I614" s="67">
        <v>1699896.86</v>
      </c>
    </row>
    <row r="615" spans="1:9" ht="15.75">
      <c r="A615" s="120" t="s">
        <v>14</v>
      </c>
      <c r="B615" s="55" t="s">
        <v>294</v>
      </c>
      <c r="C615" s="56" t="s">
        <v>59</v>
      </c>
      <c r="D615" s="56" t="s">
        <v>80</v>
      </c>
      <c r="E615" s="55"/>
      <c r="F615" s="56"/>
      <c r="G615" s="66">
        <f t="shared" ref="G615:I616" si="139">SUM(G616)</f>
        <v>84282413.560000002</v>
      </c>
      <c r="H615" s="66">
        <f t="shared" si="139"/>
        <v>89163722.489999995</v>
      </c>
      <c r="I615" s="66">
        <f t="shared" si="139"/>
        <v>89270118.739999995</v>
      </c>
    </row>
    <row r="616" spans="1:9" ht="15.75">
      <c r="A616" s="121" t="s">
        <v>90</v>
      </c>
      <c r="B616" s="58" t="s">
        <v>294</v>
      </c>
      <c r="C616" s="59" t="s">
        <v>59</v>
      </c>
      <c r="D616" s="59" t="s">
        <v>78</v>
      </c>
      <c r="E616" s="58"/>
      <c r="F616" s="59"/>
      <c r="G616" s="60">
        <f t="shared" si="139"/>
        <v>84282413.560000002</v>
      </c>
      <c r="H616" s="60">
        <f t="shared" si="139"/>
        <v>89163722.489999995</v>
      </c>
      <c r="I616" s="60">
        <f t="shared" si="139"/>
        <v>89270118.739999995</v>
      </c>
    </row>
    <row r="617" spans="1:9" ht="63">
      <c r="A617" s="103" t="s">
        <v>730</v>
      </c>
      <c r="B617" s="62" t="s">
        <v>294</v>
      </c>
      <c r="C617" s="63" t="s">
        <v>59</v>
      </c>
      <c r="D617" s="63" t="s">
        <v>78</v>
      </c>
      <c r="E617" s="100" t="s">
        <v>181</v>
      </c>
      <c r="F617" s="126"/>
      <c r="G617" s="104">
        <v>84282413.560000002</v>
      </c>
      <c r="H617" s="104">
        <v>89163722.489999995</v>
      </c>
      <c r="I617" s="104">
        <v>89270118.739999995</v>
      </c>
    </row>
    <row r="618" spans="1:9" ht="47.25">
      <c r="A618" s="102" t="s">
        <v>330</v>
      </c>
      <c r="B618" s="62" t="s">
        <v>294</v>
      </c>
      <c r="C618" s="63" t="s">
        <v>59</v>
      </c>
      <c r="D618" s="63" t="s">
        <v>78</v>
      </c>
      <c r="E618" s="100" t="s">
        <v>182</v>
      </c>
      <c r="F618" s="125"/>
      <c r="G618" s="104">
        <v>4633713.5600000005</v>
      </c>
      <c r="H618" s="104">
        <v>17211222.489999998</v>
      </c>
      <c r="I618" s="104">
        <v>17317618.739999998</v>
      </c>
    </row>
    <row r="619" spans="1:9" ht="47.25">
      <c r="A619" s="109" t="s">
        <v>456</v>
      </c>
      <c r="B619" s="62" t="s">
        <v>294</v>
      </c>
      <c r="C619" s="63" t="s">
        <v>59</v>
      </c>
      <c r="D619" s="63" t="s">
        <v>78</v>
      </c>
      <c r="E619" s="100" t="s">
        <v>455</v>
      </c>
      <c r="F619" s="125"/>
      <c r="G619" s="104">
        <v>4426386.2300000004</v>
      </c>
      <c r="H619" s="104">
        <v>17003895.16</v>
      </c>
      <c r="I619" s="104">
        <v>17110291.41</v>
      </c>
    </row>
    <row r="620" spans="1:9" ht="47.25">
      <c r="A620" s="108" t="s">
        <v>283</v>
      </c>
      <c r="B620" s="62" t="s">
        <v>294</v>
      </c>
      <c r="C620" s="63" t="s">
        <v>59</v>
      </c>
      <c r="D620" s="63" t="s">
        <v>78</v>
      </c>
      <c r="E620" s="100" t="s">
        <v>464</v>
      </c>
      <c r="F620" s="126"/>
      <c r="G620" s="104"/>
      <c r="H620" s="104"/>
      <c r="I620" s="104">
        <v>3009299.15</v>
      </c>
    </row>
    <row r="621" spans="1:9" ht="47.25">
      <c r="A621" s="103" t="s">
        <v>110</v>
      </c>
      <c r="B621" s="62" t="s">
        <v>294</v>
      </c>
      <c r="C621" s="63" t="s">
        <v>59</v>
      </c>
      <c r="D621" s="63" t="s">
        <v>78</v>
      </c>
      <c r="E621" s="100" t="s">
        <v>464</v>
      </c>
      <c r="F621" s="126" t="s">
        <v>5</v>
      </c>
      <c r="G621" s="104"/>
      <c r="H621" s="104"/>
      <c r="I621" s="104">
        <v>3009299.15</v>
      </c>
    </row>
    <row r="622" spans="1:9" ht="31.5">
      <c r="A622" s="102" t="s">
        <v>465</v>
      </c>
      <c r="B622" s="62" t="s">
        <v>294</v>
      </c>
      <c r="C622" s="63" t="s">
        <v>59</v>
      </c>
      <c r="D622" s="63" t="s">
        <v>78</v>
      </c>
      <c r="E622" s="100" t="s">
        <v>466</v>
      </c>
      <c r="F622" s="126"/>
      <c r="G622" s="104"/>
      <c r="H622" s="104"/>
      <c r="I622" s="104"/>
    </row>
    <row r="623" spans="1:9" ht="63">
      <c r="A623" s="106" t="s">
        <v>227</v>
      </c>
      <c r="B623" s="62" t="s">
        <v>294</v>
      </c>
      <c r="C623" s="63" t="s">
        <v>59</v>
      </c>
      <c r="D623" s="63" t="s">
        <v>78</v>
      </c>
      <c r="E623" s="100" t="s">
        <v>457</v>
      </c>
      <c r="F623" s="126"/>
      <c r="G623" s="104"/>
      <c r="H623" s="104">
        <v>4204204.2</v>
      </c>
      <c r="I623" s="104">
        <v>1301301.3</v>
      </c>
    </row>
    <row r="624" spans="1:9" ht="47.25">
      <c r="A624" s="103" t="s">
        <v>110</v>
      </c>
      <c r="B624" s="62" t="s">
        <v>294</v>
      </c>
      <c r="C624" s="63" t="s">
        <v>59</v>
      </c>
      <c r="D624" s="63" t="s">
        <v>78</v>
      </c>
      <c r="E624" s="100" t="s">
        <v>457</v>
      </c>
      <c r="F624" s="126" t="s">
        <v>5</v>
      </c>
      <c r="G624" s="104"/>
      <c r="H624" s="104">
        <v>4204204.2</v>
      </c>
      <c r="I624" s="104">
        <v>1301301.3</v>
      </c>
    </row>
    <row r="625" spans="1:9" ht="63">
      <c r="A625" s="103" t="s">
        <v>199</v>
      </c>
      <c r="B625" s="62" t="s">
        <v>294</v>
      </c>
      <c r="C625" s="63" t="s">
        <v>59</v>
      </c>
      <c r="D625" s="63" t="s">
        <v>78</v>
      </c>
      <c r="E625" s="100" t="s">
        <v>458</v>
      </c>
      <c r="F625" s="126"/>
      <c r="G625" s="104">
        <v>829309.31</v>
      </c>
      <c r="H625" s="104">
        <v>829309.31</v>
      </c>
      <c r="I625" s="104">
        <v>829309.31</v>
      </c>
    </row>
    <row r="626" spans="1:9" ht="47.25">
      <c r="A626" s="103" t="s">
        <v>110</v>
      </c>
      <c r="B626" s="62" t="s">
        <v>294</v>
      </c>
      <c r="C626" s="63" t="s">
        <v>59</v>
      </c>
      <c r="D626" s="63" t="s">
        <v>78</v>
      </c>
      <c r="E626" s="100" t="s">
        <v>458</v>
      </c>
      <c r="F626" s="126" t="s">
        <v>5</v>
      </c>
      <c r="G626" s="104">
        <v>829309.31</v>
      </c>
      <c r="H626" s="104">
        <v>829309.31</v>
      </c>
      <c r="I626" s="104">
        <v>829309.31</v>
      </c>
    </row>
    <row r="627" spans="1:9" ht="94.5">
      <c r="A627" s="108" t="s">
        <v>282</v>
      </c>
      <c r="B627" s="62" t="s">
        <v>294</v>
      </c>
      <c r="C627" s="63" t="s">
        <v>59</v>
      </c>
      <c r="D627" s="63" t="s">
        <v>78</v>
      </c>
      <c r="E627" s="100" t="s">
        <v>459</v>
      </c>
      <c r="F627" s="126"/>
      <c r="G627" s="104"/>
      <c r="H627" s="104">
        <v>1264533.53</v>
      </c>
      <c r="I627" s="104">
        <v>1264533.53</v>
      </c>
    </row>
    <row r="628" spans="1:9" ht="47.25">
      <c r="A628" s="103" t="s">
        <v>110</v>
      </c>
      <c r="B628" s="62" t="s">
        <v>294</v>
      </c>
      <c r="C628" s="63" t="s">
        <v>59</v>
      </c>
      <c r="D628" s="63" t="s">
        <v>78</v>
      </c>
      <c r="E628" s="100" t="s">
        <v>459</v>
      </c>
      <c r="F628" s="126" t="s">
        <v>5</v>
      </c>
      <c r="G628" s="104"/>
      <c r="H628" s="104">
        <v>1264533.53</v>
      </c>
      <c r="I628" s="104">
        <v>1264533.53</v>
      </c>
    </row>
    <row r="629" spans="1:9" ht="63">
      <c r="A629" s="103" t="s">
        <v>200</v>
      </c>
      <c r="B629" s="62" t="s">
        <v>294</v>
      </c>
      <c r="C629" s="63" t="s">
        <v>59</v>
      </c>
      <c r="D629" s="63" t="s">
        <v>78</v>
      </c>
      <c r="E629" s="100" t="s">
        <v>460</v>
      </c>
      <c r="F629" s="126"/>
      <c r="G629" s="104"/>
      <c r="H629" s="104">
        <v>414654.65</v>
      </c>
      <c r="I629" s="104">
        <v>414654.65</v>
      </c>
    </row>
    <row r="630" spans="1:9" ht="47.25">
      <c r="A630" s="103" t="s">
        <v>110</v>
      </c>
      <c r="B630" s="62" t="s">
        <v>294</v>
      </c>
      <c r="C630" s="64" t="s">
        <v>59</v>
      </c>
      <c r="D630" s="64" t="s">
        <v>78</v>
      </c>
      <c r="E630" s="100" t="s">
        <v>460</v>
      </c>
      <c r="F630" s="126" t="s">
        <v>5</v>
      </c>
      <c r="G630" s="104"/>
      <c r="H630" s="104">
        <v>414654.65</v>
      </c>
      <c r="I630" s="104">
        <v>414654.65</v>
      </c>
    </row>
    <row r="631" spans="1:9" ht="63">
      <c r="A631" s="103" t="s">
        <v>201</v>
      </c>
      <c r="B631" s="62" t="s">
        <v>294</v>
      </c>
      <c r="C631" s="63" t="s">
        <v>59</v>
      </c>
      <c r="D631" s="63" t="s">
        <v>78</v>
      </c>
      <c r="E631" s="100" t="s">
        <v>461</v>
      </c>
      <c r="F631" s="126"/>
      <c r="G631" s="104">
        <v>1243994</v>
      </c>
      <c r="H631" s="104">
        <v>1243994</v>
      </c>
      <c r="I631" s="104">
        <v>1243994</v>
      </c>
    </row>
    <row r="632" spans="1:9" ht="47.25">
      <c r="A632" s="103" t="s">
        <v>110</v>
      </c>
      <c r="B632" s="62" t="s">
        <v>294</v>
      </c>
      <c r="C632" s="63" t="s">
        <v>59</v>
      </c>
      <c r="D632" s="63" t="s">
        <v>78</v>
      </c>
      <c r="E632" s="100" t="s">
        <v>461</v>
      </c>
      <c r="F632" s="126" t="s">
        <v>5</v>
      </c>
      <c r="G632" s="104">
        <v>1243994</v>
      </c>
      <c r="H632" s="104">
        <v>1243994</v>
      </c>
      <c r="I632" s="104">
        <v>1243994</v>
      </c>
    </row>
    <row r="633" spans="1:9" ht="110.25">
      <c r="A633" s="103" t="s">
        <v>187</v>
      </c>
      <c r="B633" s="62" t="s">
        <v>294</v>
      </c>
      <c r="C633" s="63" t="s">
        <v>59</v>
      </c>
      <c r="D633" s="63" t="s">
        <v>78</v>
      </c>
      <c r="E633" s="100" t="s">
        <v>462</v>
      </c>
      <c r="F633" s="126"/>
      <c r="G633" s="104"/>
      <c r="H633" s="104">
        <v>6694116.5499999998</v>
      </c>
      <c r="I633" s="104">
        <v>6694116.5499999998</v>
      </c>
    </row>
    <row r="634" spans="1:9" ht="47.25">
      <c r="A634" s="103" t="s">
        <v>110</v>
      </c>
      <c r="B634" s="62" t="s">
        <v>294</v>
      </c>
      <c r="C634" s="63" t="s">
        <v>59</v>
      </c>
      <c r="D634" s="63" t="s">
        <v>78</v>
      </c>
      <c r="E634" s="100" t="s">
        <v>462</v>
      </c>
      <c r="F634" s="126" t="s">
        <v>5</v>
      </c>
      <c r="G634" s="104"/>
      <c r="H634" s="104">
        <v>6694116.5499999998</v>
      </c>
      <c r="I634" s="104">
        <v>6694116.5499999998</v>
      </c>
    </row>
    <row r="635" spans="1:9" ht="78.75">
      <c r="A635" s="103" t="s">
        <v>202</v>
      </c>
      <c r="B635" s="62" t="s">
        <v>294</v>
      </c>
      <c r="C635" s="63" t="s">
        <v>59</v>
      </c>
      <c r="D635" s="63" t="s">
        <v>78</v>
      </c>
      <c r="E635" s="100" t="s">
        <v>463</v>
      </c>
      <c r="F635" s="126"/>
      <c r="G635" s="104">
        <v>2353082.92</v>
      </c>
      <c r="H635" s="104">
        <v>2353082.92</v>
      </c>
      <c r="I635" s="104">
        <v>2353082.92</v>
      </c>
    </row>
    <row r="636" spans="1:9" ht="47.25">
      <c r="A636" s="103" t="s">
        <v>110</v>
      </c>
      <c r="B636" s="62" t="s">
        <v>294</v>
      </c>
      <c r="C636" s="63" t="s">
        <v>59</v>
      </c>
      <c r="D636" s="63" t="s">
        <v>78</v>
      </c>
      <c r="E636" s="100" t="s">
        <v>463</v>
      </c>
      <c r="F636" s="126" t="s">
        <v>5</v>
      </c>
      <c r="G636" s="104">
        <v>2353082.92</v>
      </c>
      <c r="H636" s="104">
        <v>2353082.92</v>
      </c>
      <c r="I636" s="104">
        <v>2353082.92</v>
      </c>
    </row>
    <row r="637" spans="1:9" ht="47.25">
      <c r="A637" s="108" t="s">
        <v>467</v>
      </c>
      <c r="B637" s="62" t="s">
        <v>294</v>
      </c>
      <c r="C637" s="63" t="s">
        <v>59</v>
      </c>
      <c r="D637" s="63" t="s">
        <v>78</v>
      </c>
      <c r="E637" s="100" t="s">
        <v>469</v>
      </c>
      <c r="F637" s="126"/>
      <c r="G637" s="104">
        <v>207327.33</v>
      </c>
      <c r="H637" s="104">
        <v>207327.33</v>
      </c>
      <c r="I637" s="104">
        <v>207327.33</v>
      </c>
    </row>
    <row r="638" spans="1:9" ht="78.75">
      <c r="A638" s="103" t="s">
        <v>71</v>
      </c>
      <c r="B638" s="62" t="s">
        <v>294</v>
      </c>
      <c r="C638" s="64" t="s">
        <v>59</v>
      </c>
      <c r="D638" s="64" t="s">
        <v>78</v>
      </c>
      <c r="E638" s="100" t="s">
        <v>468</v>
      </c>
      <c r="F638" s="126"/>
      <c r="G638" s="104">
        <v>207327.33</v>
      </c>
      <c r="H638" s="104">
        <v>207327.33</v>
      </c>
      <c r="I638" s="104">
        <v>207327.33</v>
      </c>
    </row>
    <row r="639" spans="1:9" ht="47.25">
      <c r="A639" s="103" t="s">
        <v>110</v>
      </c>
      <c r="B639" s="62" t="s">
        <v>294</v>
      </c>
      <c r="C639" s="63" t="s">
        <v>59</v>
      </c>
      <c r="D639" s="63" t="s">
        <v>78</v>
      </c>
      <c r="E639" s="100" t="s">
        <v>468</v>
      </c>
      <c r="F639" s="126" t="s">
        <v>5</v>
      </c>
      <c r="G639" s="104">
        <v>207327.33</v>
      </c>
      <c r="H639" s="104">
        <v>207327.33</v>
      </c>
      <c r="I639" s="104">
        <v>207327.33</v>
      </c>
    </row>
    <row r="640" spans="1:9" ht="15.75">
      <c r="A640" s="109" t="s">
        <v>342</v>
      </c>
      <c r="B640" s="62" t="s">
        <v>294</v>
      </c>
      <c r="C640" s="64" t="s">
        <v>59</v>
      </c>
      <c r="D640" s="64" t="s">
        <v>78</v>
      </c>
      <c r="E640" s="100" t="s">
        <v>471</v>
      </c>
      <c r="F640" s="126"/>
      <c r="G640" s="104">
        <v>79648700</v>
      </c>
      <c r="H640" s="104">
        <v>71952500</v>
      </c>
      <c r="I640" s="104">
        <v>71952500</v>
      </c>
    </row>
    <row r="641" spans="1:9" ht="47.25">
      <c r="A641" s="103" t="s">
        <v>630</v>
      </c>
      <c r="B641" s="62" t="s">
        <v>294</v>
      </c>
      <c r="C641" s="63" t="s">
        <v>59</v>
      </c>
      <c r="D641" s="63" t="s">
        <v>78</v>
      </c>
      <c r="E641" s="100" t="s">
        <v>475</v>
      </c>
      <c r="F641" s="126"/>
      <c r="G641" s="104">
        <v>74453600</v>
      </c>
      <c r="H641" s="104">
        <v>66757400</v>
      </c>
      <c r="I641" s="104">
        <v>66757400</v>
      </c>
    </row>
    <row r="642" spans="1:9" ht="63">
      <c r="A642" s="122" t="s">
        <v>646</v>
      </c>
      <c r="B642" s="62" t="s">
        <v>294</v>
      </c>
      <c r="C642" s="63" t="s">
        <v>59</v>
      </c>
      <c r="D642" s="63" t="s">
        <v>78</v>
      </c>
      <c r="E642" s="107" t="s">
        <v>667</v>
      </c>
      <c r="F642" s="126"/>
      <c r="G642" s="104">
        <v>34851800</v>
      </c>
      <c r="H642" s="104">
        <v>34542000</v>
      </c>
      <c r="I642" s="104">
        <v>34542000</v>
      </c>
    </row>
    <row r="643" spans="1:9" ht="47.25">
      <c r="A643" s="103" t="s">
        <v>110</v>
      </c>
      <c r="B643" s="62" t="s">
        <v>294</v>
      </c>
      <c r="C643" s="63" t="s">
        <v>59</v>
      </c>
      <c r="D643" s="63" t="s">
        <v>78</v>
      </c>
      <c r="E643" s="107" t="s">
        <v>667</v>
      </c>
      <c r="F643" s="126" t="s">
        <v>5</v>
      </c>
      <c r="G643" s="104">
        <v>34851800</v>
      </c>
      <c r="H643" s="104">
        <v>34542000</v>
      </c>
      <c r="I643" s="104">
        <v>34542000</v>
      </c>
    </row>
    <row r="644" spans="1:9" ht="63">
      <c r="A644" s="103" t="s">
        <v>647</v>
      </c>
      <c r="B644" s="62" t="s">
        <v>294</v>
      </c>
      <c r="C644" s="63" t="s">
        <v>59</v>
      </c>
      <c r="D644" s="63" t="s">
        <v>78</v>
      </c>
      <c r="E644" s="107" t="s">
        <v>668</v>
      </c>
      <c r="F644" s="126"/>
      <c r="G644" s="104">
        <v>39601800</v>
      </c>
      <c r="H644" s="104">
        <v>32215400</v>
      </c>
      <c r="I644" s="104">
        <v>32215400</v>
      </c>
    </row>
    <row r="645" spans="1:9" ht="47.25">
      <c r="A645" s="103" t="s">
        <v>110</v>
      </c>
      <c r="B645" s="62" t="s">
        <v>294</v>
      </c>
      <c r="C645" s="63" t="s">
        <v>59</v>
      </c>
      <c r="D645" s="63" t="s">
        <v>78</v>
      </c>
      <c r="E645" s="107" t="s">
        <v>668</v>
      </c>
      <c r="F645" s="126" t="s">
        <v>5</v>
      </c>
      <c r="G645" s="104">
        <v>39601800</v>
      </c>
      <c r="H645" s="104">
        <v>32215400</v>
      </c>
      <c r="I645" s="104">
        <v>32215400</v>
      </c>
    </row>
    <row r="646" spans="1:9" ht="47.25">
      <c r="A646" s="103" t="s">
        <v>631</v>
      </c>
      <c r="B646" s="62" t="s">
        <v>294</v>
      </c>
      <c r="C646" s="63" t="s">
        <v>59</v>
      </c>
      <c r="D646" s="63" t="s">
        <v>78</v>
      </c>
      <c r="E646" s="100" t="s">
        <v>472</v>
      </c>
      <c r="F646" s="126"/>
      <c r="G646" s="104">
        <v>3500000</v>
      </c>
      <c r="H646" s="104">
        <v>3500000</v>
      </c>
      <c r="I646" s="104">
        <v>3500000</v>
      </c>
    </row>
    <row r="647" spans="1:9" ht="31.5">
      <c r="A647" s="102" t="s">
        <v>127</v>
      </c>
      <c r="B647" s="62" t="s">
        <v>294</v>
      </c>
      <c r="C647" s="63" t="s">
        <v>59</v>
      </c>
      <c r="D647" s="63" t="s">
        <v>78</v>
      </c>
      <c r="E647" s="100" t="s">
        <v>473</v>
      </c>
      <c r="F647" s="126"/>
      <c r="G647" s="104">
        <v>3500000</v>
      </c>
      <c r="H647" s="104">
        <v>3500000</v>
      </c>
      <c r="I647" s="104">
        <v>3500000</v>
      </c>
    </row>
    <row r="648" spans="1:9" ht="47.25">
      <c r="A648" s="103" t="s">
        <v>110</v>
      </c>
      <c r="B648" s="62" t="s">
        <v>294</v>
      </c>
      <c r="C648" s="63" t="s">
        <v>59</v>
      </c>
      <c r="D648" s="63" t="s">
        <v>78</v>
      </c>
      <c r="E648" s="100" t="s">
        <v>473</v>
      </c>
      <c r="F648" s="126" t="s">
        <v>5</v>
      </c>
      <c r="G648" s="104">
        <v>3500000</v>
      </c>
      <c r="H648" s="104">
        <v>3500000</v>
      </c>
      <c r="I648" s="104">
        <v>3500000</v>
      </c>
    </row>
    <row r="649" spans="1:9" ht="63">
      <c r="A649" s="103" t="s">
        <v>632</v>
      </c>
      <c r="B649" s="62" t="s">
        <v>294</v>
      </c>
      <c r="C649" s="63" t="s">
        <v>59</v>
      </c>
      <c r="D649" s="63" t="s">
        <v>78</v>
      </c>
      <c r="E649" s="100" t="s">
        <v>474</v>
      </c>
      <c r="F649" s="126"/>
      <c r="G649" s="104">
        <v>1695100</v>
      </c>
      <c r="H649" s="104">
        <v>1695100</v>
      </c>
      <c r="I649" s="104">
        <v>1695100</v>
      </c>
    </row>
    <row r="650" spans="1:9" ht="31.5">
      <c r="A650" s="106" t="s">
        <v>116</v>
      </c>
      <c r="B650" s="62" t="s">
        <v>294</v>
      </c>
      <c r="C650" s="63" t="s">
        <v>59</v>
      </c>
      <c r="D650" s="63" t="s">
        <v>78</v>
      </c>
      <c r="E650" s="100" t="s">
        <v>476</v>
      </c>
      <c r="F650" s="126"/>
      <c r="G650" s="104">
        <v>400000</v>
      </c>
      <c r="H650" s="104">
        <v>400000</v>
      </c>
      <c r="I650" s="104">
        <v>400000</v>
      </c>
    </row>
    <row r="651" spans="1:9" ht="47.25">
      <c r="A651" s="103" t="s">
        <v>110</v>
      </c>
      <c r="B651" s="62" t="s">
        <v>294</v>
      </c>
      <c r="C651" s="63" t="s">
        <v>59</v>
      </c>
      <c r="D651" s="63" t="s">
        <v>78</v>
      </c>
      <c r="E651" s="100" t="s">
        <v>476</v>
      </c>
      <c r="F651" s="126" t="s">
        <v>5</v>
      </c>
      <c r="G651" s="104">
        <v>400000</v>
      </c>
      <c r="H651" s="104">
        <v>400000</v>
      </c>
      <c r="I651" s="104">
        <v>400000</v>
      </c>
    </row>
    <row r="652" spans="1:9" ht="63">
      <c r="A652" s="106" t="s">
        <v>470</v>
      </c>
      <c r="B652" s="62" t="s">
        <v>294</v>
      </c>
      <c r="C652" s="63" t="s">
        <v>59</v>
      </c>
      <c r="D652" s="63" t="s">
        <v>78</v>
      </c>
      <c r="E652" s="100" t="s">
        <v>477</v>
      </c>
      <c r="F652" s="126"/>
      <c r="G652" s="104">
        <v>1295100</v>
      </c>
      <c r="H652" s="104">
        <v>1295100</v>
      </c>
      <c r="I652" s="104">
        <v>1295100</v>
      </c>
    </row>
    <row r="653" spans="1:9" ht="47.25">
      <c r="A653" s="103" t="s">
        <v>110</v>
      </c>
      <c r="B653" s="62" t="s">
        <v>294</v>
      </c>
      <c r="C653" s="63" t="s">
        <v>59</v>
      </c>
      <c r="D653" s="63" t="s">
        <v>78</v>
      </c>
      <c r="E653" s="100" t="s">
        <v>477</v>
      </c>
      <c r="F653" s="126" t="s">
        <v>5</v>
      </c>
      <c r="G653" s="104">
        <v>1295100</v>
      </c>
      <c r="H653" s="104">
        <v>1295100</v>
      </c>
      <c r="I653" s="104">
        <v>1295100</v>
      </c>
    </row>
    <row r="654" spans="1:9" ht="15.75">
      <c r="A654" s="71" t="s">
        <v>120</v>
      </c>
      <c r="B654" s="62" t="s">
        <v>294</v>
      </c>
      <c r="C654" s="63" t="s">
        <v>59</v>
      </c>
      <c r="D654" s="63" t="s">
        <v>78</v>
      </c>
      <c r="E654" s="64" t="s">
        <v>284</v>
      </c>
      <c r="F654" s="63"/>
      <c r="G654" s="44">
        <f>SUM(G655:G655)</f>
        <v>1295100</v>
      </c>
      <c r="H654" s="44">
        <f>SUM(H655:H655)</f>
        <v>1295100</v>
      </c>
      <c r="I654" s="44">
        <f>SUM(I655:I655)</f>
        <v>1295100</v>
      </c>
    </row>
    <row r="655" spans="1:9" ht="47.25">
      <c r="A655" s="71" t="s">
        <v>110</v>
      </c>
      <c r="B655" s="62" t="s">
        <v>294</v>
      </c>
      <c r="C655" s="63" t="s">
        <v>59</v>
      </c>
      <c r="D655" s="63" t="s">
        <v>78</v>
      </c>
      <c r="E655" s="64" t="s">
        <v>284</v>
      </c>
      <c r="F655" s="63" t="s">
        <v>5</v>
      </c>
      <c r="G655" s="44">
        <v>1295100</v>
      </c>
      <c r="H655" s="44">
        <v>1295100</v>
      </c>
      <c r="I655" s="44">
        <v>1295100</v>
      </c>
    </row>
    <row r="656" spans="1:9" ht="47.25">
      <c r="A656" s="47" t="s">
        <v>687</v>
      </c>
      <c r="B656" s="50" t="s">
        <v>295</v>
      </c>
      <c r="C656" s="50"/>
      <c r="D656" s="50"/>
      <c r="E656" s="52"/>
      <c r="F656" s="50"/>
      <c r="G656" s="51">
        <f>SUM(G657++G669)</f>
        <v>94316438.739999995</v>
      </c>
      <c r="H656" s="51">
        <f>SUM(H657++H669)</f>
        <v>100843285.58</v>
      </c>
      <c r="I656" s="51">
        <f>SUM(I657++I669)</f>
        <v>94316438.739999995</v>
      </c>
    </row>
    <row r="657" spans="1:9" ht="15.75">
      <c r="A657" s="120" t="s">
        <v>76</v>
      </c>
      <c r="B657" s="56" t="s">
        <v>295</v>
      </c>
      <c r="C657" s="56" t="s">
        <v>77</v>
      </c>
      <c r="D657" s="56" t="s">
        <v>80</v>
      </c>
      <c r="E657" s="55"/>
      <c r="F657" s="56"/>
      <c r="G657" s="66">
        <f>SUM(G658)</f>
        <v>19257700</v>
      </c>
      <c r="H657" s="66">
        <f>SUM(H658)</f>
        <v>19257700</v>
      </c>
      <c r="I657" s="66">
        <f>SUM(I658)</f>
        <v>19257700</v>
      </c>
    </row>
    <row r="658" spans="1:9" ht="15.75">
      <c r="A658" s="121" t="s">
        <v>86</v>
      </c>
      <c r="B658" s="59" t="s">
        <v>295</v>
      </c>
      <c r="C658" s="59" t="s">
        <v>77</v>
      </c>
      <c r="D658" s="59" t="s">
        <v>39</v>
      </c>
      <c r="E658" s="58"/>
      <c r="F658" s="59"/>
      <c r="G658" s="60">
        <f>SUM(G659)</f>
        <v>19257700</v>
      </c>
      <c r="H658" s="60">
        <f t="shared" ref="H658:I658" si="140">SUM(H659)</f>
        <v>19257700</v>
      </c>
      <c r="I658" s="60">
        <f t="shared" si="140"/>
        <v>19257700</v>
      </c>
    </row>
    <row r="659" spans="1:9" ht="82.5" customHeight="1">
      <c r="A659" s="109" t="s">
        <v>703</v>
      </c>
      <c r="B659" s="63" t="s">
        <v>295</v>
      </c>
      <c r="C659" s="63" t="s">
        <v>77</v>
      </c>
      <c r="D659" s="63" t="s">
        <v>39</v>
      </c>
      <c r="E659" s="100" t="s">
        <v>180</v>
      </c>
      <c r="F659" s="59"/>
      <c r="G659" s="44">
        <f t="shared" ref="G659:I659" si="141">SUM(G660)</f>
        <v>19257700</v>
      </c>
      <c r="H659" s="44">
        <f t="shared" si="141"/>
        <v>19257700</v>
      </c>
      <c r="I659" s="44">
        <f t="shared" si="141"/>
        <v>19257700</v>
      </c>
    </row>
    <row r="660" spans="1:9" ht="15.75">
      <c r="A660" s="109" t="s">
        <v>342</v>
      </c>
      <c r="B660" s="63" t="s">
        <v>295</v>
      </c>
      <c r="C660" s="63" t="s">
        <v>77</v>
      </c>
      <c r="D660" s="63" t="s">
        <v>39</v>
      </c>
      <c r="E660" s="100" t="s">
        <v>232</v>
      </c>
      <c r="F660" s="59"/>
      <c r="G660" s="104">
        <f>G661</f>
        <v>19257700</v>
      </c>
      <c r="H660" s="104">
        <f t="shared" ref="H660:I660" si="142">H661</f>
        <v>19257700</v>
      </c>
      <c r="I660" s="104">
        <f t="shared" si="142"/>
        <v>19257700</v>
      </c>
    </row>
    <row r="661" spans="1:9" ht="63">
      <c r="A661" s="109" t="s">
        <v>618</v>
      </c>
      <c r="B661" s="63" t="s">
        <v>295</v>
      </c>
      <c r="C661" s="63" t="s">
        <v>77</v>
      </c>
      <c r="D661" s="63" t="s">
        <v>39</v>
      </c>
      <c r="E661" s="100" t="s">
        <v>545</v>
      </c>
      <c r="F661" s="63"/>
      <c r="G661" s="44">
        <f>G662+G665+G667</f>
        <v>19257700</v>
      </c>
      <c r="H661" s="44">
        <f t="shared" ref="H661:I661" si="143">H662+H665+H667</f>
        <v>19257700</v>
      </c>
      <c r="I661" s="44">
        <f t="shared" si="143"/>
        <v>19257700</v>
      </c>
    </row>
    <row r="662" spans="1:9" ht="31.5">
      <c r="A662" s="78" t="s">
        <v>680</v>
      </c>
      <c r="B662" s="63" t="s">
        <v>295</v>
      </c>
      <c r="C662" s="63" t="s">
        <v>77</v>
      </c>
      <c r="D662" s="63" t="s">
        <v>39</v>
      </c>
      <c r="E662" s="100" t="s">
        <v>546</v>
      </c>
      <c r="F662" s="63"/>
      <c r="G662" s="44">
        <f>SUM(G663:G664)</f>
        <v>15957700</v>
      </c>
      <c r="H662" s="44">
        <f>SUM(H663:H664)</f>
        <v>15957700</v>
      </c>
      <c r="I662" s="44">
        <f>SUM(I663:I664)</f>
        <v>15957700</v>
      </c>
    </row>
    <row r="663" spans="1:9" ht="94.5">
      <c r="A663" s="61" t="s">
        <v>23</v>
      </c>
      <c r="B663" s="63" t="s">
        <v>295</v>
      </c>
      <c r="C663" s="63" t="s">
        <v>77</v>
      </c>
      <c r="D663" s="63" t="s">
        <v>39</v>
      </c>
      <c r="E663" s="100" t="s">
        <v>546</v>
      </c>
      <c r="F663" s="63" t="s">
        <v>27</v>
      </c>
      <c r="G663" s="44">
        <v>15186100</v>
      </c>
      <c r="H663" s="44">
        <v>15186100</v>
      </c>
      <c r="I663" s="44">
        <v>15186100</v>
      </c>
    </row>
    <row r="664" spans="1:9" ht="47.25">
      <c r="A664" s="65" t="s">
        <v>118</v>
      </c>
      <c r="B664" s="63" t="s">
        <v>295</v>
      </c>
      <c r="C664" s="63" t="s">
        <v>77</v>
      </c>
      <c r="D664" s="63" t="s">
        <v>39</v>
      </c>
      <c r="E664" s="100" t="s">
        <v>546</v>
      </c>
      <c r="F664" s="63" t="s">
        <v>68</v>
      </c>
      <c r="G664" s="44">
        <v>771600</v>
      </c>
      <c r="H664" s="44">
        <v>771600</v>
      </c>
      <c r="I664" s="44">
        <v>771600</v>
      </c>
    </row>
    <row r="665" spans="1:9" ht="63">
      <c r="A665" s="61" t="s">
        <v>49</v>
      </c>
      <c r="B665" s="63" t="s">
        <v>295</v>
      </c>
      <c r="C665" s="63" t="s">
        <v>77</v>
      </c>
      <c r="D665" s="63" t="s">
        <v>39</v>
      </c>
      <c r="E665" s="100" t="s">
        <v>547</v>
      </c>
      <c r="F665" s="63"/>
      <c r="G665" s="44">
        <f>SUM(G666)</f>
        <v>2500000</v>
      </c>
      <c r="H665" s="44">
        <f>SUM(H666)</f>
        <v>2500000</v>
      </c>
      <c r="I665" s="44">
        <f>SUM(I666)</f>
        <v>2500000</v>
      </c>
    </row>
    <row r="666" spans="1:9" ht="47.25">
      <c r="A666" s="65" t="s">
        <v>118</v>
      </c>
      <c r="B666" s="63" t="s">
        <v>295</v>
      </c>
      <c r="C666" s="63" t="s">
        <v>77</v>
      </c>
      <c r="D666" s="63" t="s">
        <v>39</v>
      </c>
      <c r="E666" s="100" t="s">
        <v>547</v>
      </c>
      <c r="F666" s="63" t="s">
        <v>68</v>
      </c>
      <c r="G666" s="44">
        <v>2500000</v>
      </c>
      <c r="H666" s="44">
        <v>2500000</v>
      </c>
      <c r="I666" s="44">
        <v>2500000</v>
      </c>
    </row>
    <row r="667" spans="1:9" ht="31.5">
      <c r="A667" s="61" t="s">
        <v>306</v>
      </c>
      <c r="B667" s="63" t="s">
        <v>295</v>
      </c>
      <c r="C667" s="63" t="s">
        <v>77</v>
      </c>
      <c r="D667" s="63" t="s">
        <v>39</v>
      </c>
      <c r="E667" s="100" t="s">
        <v>548</v>
      </c>
      <c r="F667" s="63"/>
      <c r="G667" s="44">
        <f>SUM(G668:G668)</f>
        <v>800000</v>
      </c>
      <c r="H667" s="44">
        <f>SUM(H668:H668)</f>
        <v>800000</v>
      </c>
      <c r="I667" s="44">
        <f>SUM(I668:I668)</f>
        <v>800000</v>
      </c>
    </row>
    <row r="668" spans="1:9" ht="47.25">
      <c r="A668" s="65" t="s">
        <v>118</v>
      </c>
      <c r="B668" s="63" t="s">
        <v>295</v>
      </c>
      <c r="C668" s="63" t="s">
        <v>77</v>
      </c>
      <c r="D668" s="63" t="s">
        <v>39</v>
      </c>
      <c r="E668" s="100" t="s">
        <v>548</v>
      </c>
      <c r="F668" s="63" t="s">
        <v>68</v>
      </c>
      <c r="G668" s="44">
        <v>800000</v>
      </c>
      <c r="H668" s="44">
        <v>800000</v>
      </c>
      <c r="I668" s="44">
        <v>800000</v>
      </c>
    </row>
    <row r="669" spans="1:9" ht="15.75">
      <c r="A669" s="120" t="s">
        <v>63</v>
      </c>
      <c r="B669" s="56" t="s">
        <v>295</v>
      </c>
      <c r="C669" s="56" t="s">
        <v>54</v>
      </c>
      <c r="D669" s="56" t="s">
        <v>80</v>
      </c>
      <c r="E669" s="55"/>
      <c r="F669" s="56"/>
      <c r="G669" s="66">
        <f>SUM(G670)</f>
        <v>75058738.739999995</v>
      </c>
      <c r="H669" s="66">
        <f t="shared" ref="H669:I672" si="144">SUM(H670)</f>
        <v>81585585.579999998</v>
      </c>
      <c r="I669" s="66">
        <f t="shared" si="144"/>
        <v>75058738.739999995</v>
      </c>
    </row>
    <row r="670" spans="1:9" ht="15.75">
      <c r="A670" s="119" t="s">
        <v>15</v>
      </c>
      <c r="B670" s="59" t="s">
        <v>295</v>
      </c>
      <c r="C670" s="75" t="s">
        <v>54</v>
      </c>
      <c r="D670" s="75" t="s">
        <v>81</v>
      </c>
      <c r="E670" s="75"/>
      <c r="F670" s="59"/>
      <c r="G670" s="60">
        <f>SUM(G671)</f>
        <v>75058738.739999995</v>
      </c>
      <c r="H670" s="60">
        <f t="shared" si="144"/>
        <v>81585585.579999998</v>
      </c>
      <c r="I670" s="60">
        <f t="shared" si="144"/>
        <v>75058738.739999995</v>
      </c>
    </row>
    <row r="671" spans="1:9" ht="63">
      <c r="A671" s="71" t="s">
        <v>694</v>
      </c>
      <c r="B671" s="63" t="s">
        <v>295</v>
      </c>
      <c r="C671" s="64" t="s">
        <v>54</v>
      </c>
      <c r="D671" s="64" t="s">
        <v>81</v>
      </c>
      <c r="E671" s="64" t="s">
        <v>167</v>
      </c>
      <c r="F671" s="63"/>
      <c r="G671" s="44">
        <f>SUM(G672)</f>
        <v>75058738.739999995</v>
      </c>
      <c r="H671" s="44">
        <f t="shared" si="144"/>
        <v>81585585.579999998</v>
      </c>
      <c r="I671" s="44">
        <f t="shared" si="144"/>
        <v>75058738.739999995</v>
      </c>
    </row>
    <row r="672" spans="1:9" ht="15.75">
      <c r="A672" s="109" t="s">
        <v>342</v>
      </c>
      <c r="B672" s="63" t="s">
        <v>295</v>
      </c>
      <c r="C672" s="64" t="s">
        <v>54</v>
      </c>
      <c r="D672" s="64" t="s">
        <v>81</v>
      </c>
      <c r="E672" s="100" t="s">
        <v>168</v>
      </c>
      <c r="F672" s="63"/>
      <c r="G672" s="44">
        <f>SUM(G673)</f>
        <v>75058738.739999995</v>
      </c>
      <c r="H672" s="44">
        <f t="shared" si="144"/>
        <v>81585585.579999998</v>
      </c>
      <c r="I672" s="44">
        <f t="shared" si="144"/>
        <v>75058738.739999995</v>
      </c>
    </row>
    <row r="673" spans="1:9" ht="31.5">
      <c r="A673" s="106" t="s">
        <v>398</v>
      </c>
      <c r="B673" s="63" t="s">
        <v>295</v>
      </c>
      <c r="C673" s="64" t="s">
        <v>54</v>
      </c>
      <c r="D673" s="64" t="s">
        <v>81</v>
      </c>
      <c r="E673" s="100" t="s">
        <v>399</v>
      </c>
      <c r="F673" s="63"/>
      <c r="G673" s="44">
        <f>SUM(G674)</f>
        <v>75058738.739999995</v>
      </c>
      <c r="H673" s="44">
        <f t="shared" ref="G673:I674" si="145">SUM(H674)</f>
        <v>81585585.579999998</v>
      </c>
      <c r="I673" s="44">
        <f t="shared" si="145"/>
        <v>75058738.739999995</v>
      </c>
    </row>
    <row r="674" spans="1:9" ht="141.75">
      <c r="A674" s="61" t="s">
        <v>257</v>
      </c>
      <c r="B674" s="63" t="s">
        <v>295</v>
      </c>
      <c r="C674" s="64" t="s">
        <v>54</v>
      </c>
      <c r="D674" s="64" t="s">
        <v>81</v>
      </c>
      <c r="E674" s="100" t="s">
        <v>408</v>
      </c>
      <c r="F674" s="63"/>
      <c r="G674" s="44">
        <f t="shared" si="145"/>
        <v>75058738.739999995</v>
      </c>
      <c r="H674" s="44">
        <f t="shared" si="145"/>
        <v>81585585.579999998</v>
      </c>
      <c r="I674" s="44">
        <f t="shared" si="145"/>
        <v>75058738.739999995</v>
      </c>
    </row>
    <row r="675" spans="1:9" ht="47.25">
      <c r="A675" s="65" t="s">
        <v>75</v>
      </c>
      <c r="B675" s="63" t="s">
        <v>295</v>
      </c>
      <c r="C675" s="64" t="s">
        <v>54</v>
      </c>
      <c r="D675" s="64" t="s">
        <v>81</v>
      </c>
      <c r="E675" s="100" t="s">
        <v>408</v>
      </c>
      <c r="F675" s="63" t="s">
        <v>111</v>
      </c>
      <c r="G675" s="67">
        <v>75058738.739999995</v>
      </c>
      <c r="H675" s="67">
        <v>81585585.579999998</v>
      </c>
      <c r="I675" s="67">
        <v>75058738.739999995</v>
      </c>
    </row>
    <row r="676" spans="1:9" ht="15.75">
      <c r="A676" s="47" t="s">
        <v>316</v>
      </c>
      <c r="B676" s="94"/>
      <c r="C676" s="49"/>
      <c r="D676" s="49"/>
      <c r="E676" s="50"/>
      <c r="F676" s="50"/>
      <c r="G676" s="51"/>
      <c r="H676" s="54">
        <v>42789300</v>
      </c>
      <c r="I676" s="54">
        <v>108444200</v>
      </c>
    </row>
    <row r="677" spans="1:9">
      <c r="G677" s="91"/>
      <c r="H677" s="91"/>
      <c r="I677" s="91"/>
    </row>
    <row r="678" spans="1:9">
      <c r="G678" s="91"/>
      <c r="H678" s="91"/>
      <c r="I678" s="91"/>
    </row>
    <row r="679" spans="1:9">
      <c r="G679" s="91"/>
      <c r="H679" s="91"/>
      <c r="I679" s="91"/>
    </row>
    <row r="680" spans="1:9">
      <c r="G680" s="91"/>
      <c r="H680" s="91"/>
      <c r="I680" s="91"/>
    </row>
    <row r="681" spans="1:9">
      <c r="G681" s="91"/>
      <c r="H681" s="91"/>
      <c r="I681" s="91"/>
    </row>
    <row r="682" spans="1:9">
      <c r="G682" s="91"/>
      <c r="H682" s="91"/>
      <c r="I682" s="91"/>
    </row>
  </sheetData>
  <mergeCells count="1">
    <mergeCell ref="A7:I7"/>
  </mergeCells>
  <phoneticPr fontId="0" type="noConversion"/>
  <pageMargins left="0.59055118110236227" right="0.39370078740157483" top="0.78740157480314965" bottom="0.39370078740157483" header="0.15748031496062992" footer="0.35433070866141736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A19" sqref="A19"/>
    </sheetView>
  </sheetViews>
  <sheetFormatPr defaultRowHeight="12.75"/>
  <cols>
    <col min="1" max="1" width="43.85546875" style="38" customWidth="1"/>
    <col min="2" max="3" width="4.140625" style="38" bestFit="1" customWidth="1"/>
    <col min="4" max="4" width="16.85546875" style="38" customWidth="1"/>
    <col min="5" max="5" width="17.140625" style="38" customWidth="1"/>
    <col min="6" max="6" width="16.85546875" style="38" customWidth="1"/>
    <col min="7" max="16384" width="9.140625" style="38"/>
  </cols>
  <sheetData>
    <row r="1" spans="1:6">
      <c r="D1" s="88"/>
      <c r="F1" s="19" t="s">
        <v>307</v>
      </c>
    </row>
    <row r="2" spans="1:6">
      <c r="D2" s="88"/>
      <c r="F2" s="88" t="s">
        <v>16</v>
      </c>
    </row>
    <row r="3" spans="1:6">
      <c r="A3" s="15"/>
      <c r="B3" s="15"/>
      <c r="C3" s="15"/>
      <c r="D3" s="88"/>
      <c r="E3" s="88"/>
      <c r="F3" s="90" t="s">
        <v>270</v>
      </c>
    </row>
    <row r="4" spans="1:6">
      <c r="A4" s="15"/>
      <c r="B4" s="15"/>
      <c r="C4" s="15"/>
      <c r="D4" s="88"/>
      <c r="E4" s="88"/>
      <c r="F4" s="90" t="s">
        <v>271</v>
      </c>
    </row>
    <row r="5" spans="1:6">
      <c r="A5" s="15"/>
      <c r="B5" s="15"/>
      <c r="C5" s="15"/>
      <c r="D5" s="88"/>
      <c r="E5"/>
      <c r="F5" s="139" t="s">
        <v>742</v>
      </c>
    </row>
    <row r="6" spans="1:6" ht="57" customHeight="1">
      <c r="A6" s="141" t="s">
        <v>273</v>
      </c>
      <c r="B6" s="141"/>
      <c r="C6" s="141"/>
      <c r="D6" s="141"/>
      <c r="E6" s="141"/>
      <c r="F6" s="141"/>
    </row>
    <row r="7" spans="1:6" ht="26.25">
      <c r="A7" s="2"/>
      <c r="B7" s="2"/>
      <c r="C7" s="2"/>
      <c r="D7" s="3"/>
      <c r="F7" s="3" t="s">
        <v>209</v>
      </c>
    </row>
    <row r="8" spans="1:6" ht="56.25" customHeight="1">
      <c r="A8" s="33"/>
      <c r="B8" s="28" t="s">
        <v>109</v>
      </c>
      <c r="C8" s="28" t="s">
        <v>47</v>
      </c>
      <c r="D8" s="89" t="s">
        <v>203</v>
      </c>
      <c r="E8" s="89" t="s">
        <v>210</v>
      </c>
      <c r="F8" s="89" t="s">
        <v>264</v>
      </c>
    </row>
    <row r="9" spans="1:6" ht="22.5" customHeight="1">
      <c r="A9" s="29" t="s">
        <v>12</v>
      </c>
      <c r="B9" s="97"/>
      <c r="C9" s="97"/>
      <c r="D9" s="83">
        <f>D10+D18+D20+D24+D30+D35+D37+D44+D47+D52+D54</f>
        <v>2979527730.1400003</v>
      </c>
      <c r="E9" s="83">
        <f t="shared" ref="E9:F9" si="0">E10+E18+E20+E24+E30+E35+E37+E44+E47+E52+E54</f>
        <v>2938055954.8999996</v>
      </c>
      <c r="F9" s="83">
        <f t="shared" si="0"/>
        <v>2937495310.5199995</v>
      </c>
    </row>
    <row r="10" spans="1:6" ht="15.75">
      <c r="A10" s="27" t="s">
        <v>76</v>
      </c>
      <c r="B10" s="21" t="s">
        <v>77</v>
      </c>
      <c r="C10" s="21" t="s">
        <v>80</v>
      </c>
      <c r="D10" s="83">
        <f>SUM(D11:D17)</f>
        <v>209092845.55000001</v>
      </c>
      <c r="E10" s="83">
        <f>SUM(E11:E17)</f>
        <v>195417276.61000001</v>
      </c>
      <c r="F10" s="83">
        <f>SUM(F11:F17)</f>
        <v>195330260.24000001</v>
      </c>
    </row>
    <row r="11" spans="1:6" ht="63">
      <c r="A11" s="31" t="s">
        <v>20</v>
      </c>
      <c r="B11" s="32" t="s">
        <v>77</v>
      </c>
      <c r="C11" s="32" t="s">
        <v>78</v>
      </c>
      <c r="D11" s="43">
        <v>3099300</v>
      </c>
      <c r="E11" s="43">
        <v>3099300</v>
      </c>
      <c r="F11" s="43">
        <v>3099300</v>
      </c>
    </row>
    <row r="12" spans="1:6" ht="78.75">
      <c r="A12" s="31" t="s">
        <v>38</v>
      </c>
      <c r="B12" s="32" t="s">
        <v>77</v>
      </c>
      <c r="C12" s="32" t="s">
        <v>79</v>
      </c>
      <c r="D12" s="43">
        <v>6644100</v>
      </c>
      <c r="E12" s="43">
        <v>6644100</v>
      </c>
      <c r="F12" s="43">
        <v>6644100</v>
      </c>
    </row>
    <row r="13" spans="1:6" ht="78.75">
      <c r="A13" s="31" t="s">
        <v>72</v>
      </c>
      <c r="B13" s="32" t="s">
        <v>77</v>
      </c>
      <c r="C13" s="32" t="s">
        <v>81</v>
      </c>
      <c r="D13" s="43">
        <v>127118128.56</v>
      </c>
      <c r="E13" s="43">
        <v>127403619.25</v>
      </c>
      <c r="F13" s="43">
        <v>127353676.88</v>
      </c>
    </row>
    <row r="14" spans="1:6" ht="15.75">
      <c r="A14" s="25" t="s">
        <v>37</v>
      </c>
      <c r="B14" s="32" t="s">
        <v>77</v>
      </c>
      <c r="C14" s="32" t="s">
        <v>82</v>
      </c>
      <c r="D14" s="43">
        <v>38290</v>
      </c>
      <c r="E14" s="43">
        <v>5162</v>
      </c>
      <c r="F14" s="43">
        <v>5588</v>
      </c>
    </row>
    <row r="15" spans="1:6" ht="63">
      <c r="A15" s="31" t="s">
        <v>98</v>
      </c>
      <c r="B15" s="32" t="s">
        <v>77</v>
      </c>
      <c r="C15" s="32" t="s">
        <v>83</v>
      </c>
      <c r="D15" s="43">
        <v>33596700</v>
      </c>
      <c r="E15" s="43">
        <v>33596700</v>
      </c>
      <c r="F15" s="43">
        <v>33596700</v>
      </c>
    </row>
    <row r="16" spans="1:6" ht="15.75">
      <c r="A16" s="31" t="s">
        <v>85</v>
      </c>
      <c r="B16" s="32" t="s">
        <v>77</v>
      </c>
      <c r="C16" s="32" t="s">
        <v>59</v>
      </c>
      <c r="D16" s="44">
        <v>3000000</v>
      </c>
      <c r="E16" s="43"/>
      <c r="F16" s="43"/>
    </row>
    <row r="17" spans="1:6" ht="15.75">
      <c r="A17" s="31" t="s">
        <v>86</v>
      </c>
      <c r="B17" s="32" t="s">
        <v>77</v>
      </c>
      <c r="C17" s="32" t="s">
        <v>39</v>
      </c>
      <c r="D17" s="43">
        <v>35596326.990000002</v>
      </c>
      <c r="E17" s="43">
        <v>24668395.359999999</v>
      </c>
      <c r="F17" s="43">
        <v>24630895.359999999</v>
      </c>
    </row>
    <row r="18" spans="1:6" ht="15.75">
      <c r="A18" s="39" t="s">
        <v>92</v>
      </c>
      <c r="B18" s="21" t="s">
        <v>78</v>
      </c>
      <c r="C18" s="21" t="s">
        <v>80</v>
      </c>
      <c r="D18" s="83">
        <f>SUM(D19)</f>
        <v>4587900</v>
      </c>
      <c r="E18" s="83">
        <f>SUM(E19)</f>
        <v>5106700</v>
      </c>
      <c r="F18" s="83">
        <f>SUM(F19)</f>
        <v>6475700</v>
      </c>
    </row>
    <row r="19" spans="1:6" ht="31.5">
      <c r="A19" s="26" t="s">
        <v>99</v>
      </c>
      <c r="B19" s="32" t="s">
        <v>78</v>
      </c>
      <c r="C19" s="32" t="s">
        <v>79</v>
      </c>
      <c r="D19" s="67">
        <v>4587900</v>
      </c>
      <c r="E19" s="67">
        <v>5106700</v>
      </c>
      <c r="F19" s="67">
        <v>6475700</v>
      </c>
    </row>
    <row r="20" spans="1:6" ht="31.5">
      <c r="A20" s="27" t="s">
        <v>52</v>
      </c>
      <c r="B20" s="21" t="s">
        <v>79</v>
      </c>
      <c r="C20" s="21" t="s">
        <v>80</v>
      </c>
      <c r="D20" s="83">
        <f>SUM(D21:D23)</f>
        <v>16162832</v>
      </c>
      <c r="E20" s="83">
        <f>SUM(E21:E23)</f>
        <v>16388032</v>
      </c>
      <c r="F20" s="83">
        <f>SUM(F21:F23)</f>
        <v>16564532</v>
      </c>
    </row>
    <row r="21" spans="1:6" ht="15.75">
      <c r="A21" s="31" t="s">
        <v>100</v>
      </c>
      <c r="B21" s="32" t="s">
        <v>79</v>
      </c>
      <c r="C21" s="32" t="s">
        <v>81</v>
      </c>
      <c r="D21" s="43">
        <v>3395600</v>
      </c>
      <c r="E21" s="43">
        <v>3620800</v>
      </c>
      <c r="F21" s="43">
        <v>3797300</v>
      </c>
    </row>
    <row r="22" spans="1:6" ht="15.75">
      <c r="A22" s="85" t="s">
        <v>197</v>
      </c>
      <c r="B22" s="32" t="s">
        <v>79</v>
      </c>
      <c r="C22" s="32" t="s">
        <v>53</v>
      </c>
      <c r="D22" s="43">
        <v>804200</v>
      </c>
      <c r="E22" s="43">
        <v>804200</v>
      </c>
      <c r="F22" s="43">
        <v>804200</v>
      </c>
    </row>
    <row r="23" spans="1:6" ht="63">
      <c r="A23" s="85" t="s">
        <v>198</v>
      </c>
      <c r="B23" s="32" t="s">
        <v>79</v>
      </c>
      <c r="C23" s="32" t="s">
        <v>54</v>
      </c>
      <c r="D23" s="43">
        <v>11963032</v>
      </c>
      <c r="E23" s="43">
        <v>11963032</v>
      </c>
      <c r="F23" s="43">
        <v>11963032</v>
      </c>
    </row>
    <row r="24" spans="1:6" ht="15.75">
      <c r="A24" s="27" t="s">
        <v>55</v>
      </c>
      <c r="B24" s="21" t="s">
        <v>81</v>
      </c>
      <c r="C24" s="21" t="s">
        <v>80</v>
      </c>
      <c r="D24" s="83">
        <f>SUM(D25:D29)</f>
        <v>171872369.84</v>
      </c>
      <c r="E24" s="83">
        <f>SUM(E25:E29)</f>
        <v>160183449.32999998</v>
      </c>
      <c r="F24" s="83">
        <f>SUM(F25:F29)</f>
        <v>162186703.82999998</v>
      </c>
    </row>
    <row r="25" spans="1:6" ht="15.75">
      <c r="A25" s="31" t="s">
        <v>51</v>
      </c>
      <c r="B25" s="32" t="s">
        <v>81</v>
      </c>
      <c r="C25" s="32" t="s">
        <v>77</v>
      </c>
      <c r="D25" s="43">
        <v>4003500</v>
      </c>
      <c r="E25" s="43">
        <v>21008700</v>
      </c>
      <c r="F25" s="43">
        <v>21008700</v>
      </c>
    </row>
    <row r="26" spans="1:6" ht="15.75">
      <c r="A26" s="31" t="s">
        <v>57</v>
      </c>
      <c r="B26" s="32" t="s">
        <v>81</v>
      </c>
      <c r="C26" s="32" t="s">
        <v>82</v>
      </c>
      <c r="D26" s="43">
        <v>5699797.3499999996</v>
      </c>
      <c r="E26" s="43">
        <v>4841500</v>
      </c>
      <c r="F26" s="43">
        <v>4841500</v>
      </c>
    </row>
    <row r="27" spans="1:6" ht="15.75">
      <c r="A27" s="34" t="s">
        <v>178</v>
      </c>
      <c r="B27" s="32" t="s">
        <v>81</v>
      </c>
      <c r="C27" s="32" t="s">
        <v>58</v>
      </c>
      <c r="D27" s="43">
        <v>13671474.42</v>
      </c>
      <c r="E27" s="43">
        <v>9971474.4199999999</v>
      </c>
      <c r="F27" s="43">
        <v>9971474.4199999999</v>
      </c>
    </row>
    <row r="28" spans="1:6" ht="15.75">
      <c r="A28" s="26" t="s">
        <v>26</v>
      </c>
      <c r="B28" s="32" t="s">
        <v>81</v>
      </c>
      <c r="C28" s="32" t="s">
        <v>53</v>
      </c>
      <c r="D28" s="43">
        <v>148282598.06999999</v>
      </c>
      <c r="E28" s="43">
        <v>124146774.91</v>
      </c>
      <c r="F28" s="43">
        <v>126150029.41</v>
      </c>
    </row>
    <row r="29" spans="1:6" ht="31.5">
      <c r="A29" s="31" t="s">
        <v>13</v>
      </c>
      <c r="B29" s="32" t="s">
        <v>81</v>
      </c>
      <c r="C29" s="32" t="s">
        <v>56</v>
      </c>
      <c r="D29" s="43">
        <v>215000</v>
      </c>
      <c r="E29" s="43">
        <v>215000</v>
      </c>
      <c r="F29" s="43">
        <v>215000</v>
      </c>
    </row>
    <row r="30" spans="1:6" ht="15.75">
      <c r="A30" s="27" t="s">
        <v>60</v>
      </c>
      <c r="B30" s="21" t="s">
        <v>82</v>
      </c>
      <c r="C30" s="21" t="s">
        <v>80</v>
      </c>
      <c r="D30" s="83">
        <f>SUM(D31:D34)</f>
        <v>135564040.22</v>
      </c>
      <c r="E30" s="83">
        <f>SUM(E31:E34)</f>
        <v>272549017.63999999</v>
      </c>
      <c r="F30" s="83">
        <f>SUM(F31:F34)</f>
        <v>194527961.78999999</v>
      </c>
    </row>
    <row r="31" spans="1:6" ht="15.75">
      <c r="A31" s="25" t="s">
        <v>113</v>
      </c>
      <c r="B31" s="32" t="s">
        <v>82</v>
      </c>
      <c r="C31" s="32" t="s">
        <v>77</v>
      </c>
      <c r="D31" s="43">
        <v>4003132.73</v>
      </c>
      <c r="E31" s="43">
        <v>136136136.13999999</v>
      </c>
      <c r="F31" s="43">
        <v>61061061.060000002</v>
      </c>
    </row>
    <row r="32" spans="1:6" ht="15.75">
      <c r="A32" s="31" t="s">
        <v>87</v>
      </c>
      <c r="B32" s="32" t="s">
        <v>82</v>
      </c>
      <c r="C32" s="32" t="s">
        <v>78</v>
      </c>
      <c r="D32" s="43">
        <v>13780253.52</v>
      </c>
      <c r="E32" s="43">
        <v>71087220.650000006</v>
      </c>
      <c r="F32" s="43">
        <v>69332168.489999995</v>
      </c>
    </row>
    <row r="33" spans="1:6" ht="15.75">
      <c r="A33" s="31" t="s">
        <v>4</v>
      </c>
      <c r="B33" s="32" t="s">
        <v>82</v>
      </c>
      <c r="C33" s="32" t="s">
        <v>79</v>
      </c>
      <c r="D33" s="43">
        <v>66163955.789999999</v>
      </c>
      <c r="E33" s="43">
        <v>65205303.32</v>
      </c>
      <c r="F33" s="43">
        <v>64014374.710000001</v>
      </c>
    </row>
    <row r="34" spans="1:6" ht="31.5">
      <c r="A34" s="35" t="s">
        <v>73</v>
      </c>
      <c r="B34" s="32" t="s">
        <v>82</v>
      </c>
      <c r="C34" s="32" t="s">
        <v>82</v>
      </c>
      <c r="D34" s="43">
        <v>51616698.18</v>
      </c>
      <c r="E34" s="43">
        <v>120357.53</v>
      </c>
      <c r="F34" s="43">
        <v>120357.53</v>
      </c>
    </row>
    <row r="35" spans="1:6" ht="15.75">
      <c r="A35" s="24" t="s">
        <v>204</v>
      </c>
      <c r="B35" s="21" t="s">
        <v>83</v>
      </c>
      <c r="C35" s="21" t="s">
        <v>80</v>
      </c>
      <c r="D35" s="83">
        <f>SUM(D36)</f>
        <v>845466</v>
      </c>
      <c r="E35" s="83">
        <f>SUM(E36)</f>
        <v>885795</v>
      </c>
      <c r="F35" s="83">
        <f>SUM(F36)</f>
        <v>928047</v>
      </c>
    </row>
    <row r="36" spans="1:6" ht="31.5">
      <c r="A36" s="25" t="s">
        <v>192</v>
      </c>
      <c r="B36" s="32" t="s">
        <v>83</v>
      </c>
      <c r="C36" s="32" t="s">
        <v>82</v>
      </c>
      <c r="D36" s="43">
        <v>845466</v>
      </c>
      <c r="E36" s="43">
        <v>885795</v>
      </c>
      <c r="F36" s="43">
        <v>928047</v>
      </c>
    </row>
    <row r="37" spans="1:6" ht="15.75">
      <c r="A37" s="27" t="s">
        <v>61</v>
      </c>
      <c r="B37" s="21" t="s">
        <v>84</v>
      </c>
      <c r="C37" s="21" t="s">
        <v>80</v>
      </c>
      <c r="D37" s="83">
        <f>SUM(D38:D43)</f>
        <v>1599714512.6500001</v>
      </c>
      <c r="E37" s="83">
        <f>SUM(E38:E43)</f>
        <v>1369676565.8700001</v>
      </c>
      <c r="F37" s="83">
        <f>SUM(F38:F43)</f>
        <v>1351532768.53</v>
      </c>
    </row>
    <row r="38" spans="1:6" ht="15.75">
      <c r="A38" s="31" t="s">
        <v>122</v>
      </c>
      <c r="B38" s="32" t="s">
        <v>84</v>
      </c>
      <c r="C38" s="32" t="s">
        <v>77</v>
      </c>
      <c r="D38" s="43">
        <v>298779338.73000002</v>
      </c>
      <c r="E38" s="43">
        <v>295337138.73000002</v>
      </c>
      <c r="F38" s="43">
        <v>295481338.73000002</v>
      </c>
    </row>
    <row r="39" spans="1:6" ht="15.75">
      <c r="A39" s="31" t="s">
        <v>62</v>
      </c>
      <c r="B39" s="32" t="s">
        <v>84</v>
      </c>
      <c r="C39" s="32" t="s">
        <v>78</v>
      </c>
      <c r="D39" s="43">
        <v>924690712.98000002</v>
      </c>
      <c r="E39" s="43">
        <v>923966122.14999998</v>
      </c>
      <c r="F39" s="43">
        <v>924528124.80999994</v>
      </c>
    </row>
    <row r="40" spans="1:6" ht="15.75">
      <c r="A40" s="31" t="s">
        <v>42</v>
      </c>
      <c r="B40" s="32" t="s">
        <v>84</v>
      </c>
      <c r="C40" s="32" t="s">
        <v>79</v>
      </c>
      <c r="D40" s="43">
        <v>74082000</v>
      </c>
      <c r="E40" s="43">
        <v>73592800</v>
      </c>
      <c r="F40" s="43">
        <v>73592800</v>
      </c>
    </row>
    <row r="41" spans="1:6" ht="32.25" customHeight="1">
      <c r="A41" s="35" t="s">
        <v>17</v>
      </c>
      <c r="B41" s="32" t="s">
        <v>84</v>
      </c>
      <c r="C41" s="32" t="s">
        <v>82</v>
      </c>
      <c r="D41" s="43">
        <v>50000</v>
      </c>
      <c r="E41" s="43">
        <v>50000</v>
      </c>
      <c r="F41" s="43">
        <v>50000</v>
      </c>
    </row>
    <row r="42" spans="1:6" ht="20.25" customHeight="1">
      <c r="A42" s="31" t="s">
        <v>43</v>
      </c>
      <c r="B42" s="32" t="s">
        <v>84</v>
      </c>
      <c r="C42" s="32" t="s">
        <v>84</v>
      </c>
      <c r="D42" s="43">
        <v>803333</v>
      </c>
      <c r="E42" s="43">
        <v>803333</v>
      </c>
      <c r="F42" s="43">
        <v>803333</v>
      </c>
    </row>
    <row r="43" spans="1:6" ht="15.75">
      <c r="A43" s="31" t="s">
        <v>94</v>
      </c>
      <c r="B43" s="32" t="s">
        <v>84</v>
      </c>
      <c r="C43" s="32" t="s">
        <v>53</v>
      </c>
      <c r="D43" s="43">
        <v>301309127.94</v>
      </c>
      <c r="E43" s="43">
        <v>75927171.989999995</v>
      </c>
      <c r="F43" s="43">
        <v>57077171.990000002</v>
      </c>
    </row>
    <row r="44" spans="1:6" ht="15.75">
      <c r="A44" s="27" t="s">
        <v>29</v>
      </c>
      <c r="B44" s="21" t="s">
        <v>58</v>
      </c>
      <c r="C44" s="21" t="s">
        <v>80</v>
      </c>
      <c r="D44" s="83">
        <f>SUM(D45:D46)</f>
        <v>155574095</v>
      </c>
      <c r="E44" s="83">
        <f>SUM(E45:E46)</f>
        <v>148637562</v>
      </c>
      <c r="F44" s="83">
        <f>SUM(F45:F46)</f>
        <v>148637562</v>
      </c>
    </row>
    <row r="45" spans="1:6" ht="15.75">
      <c r="A45" s="31" t="s">
        <v>74</v>
      </c>
      <c r="B45" s="32" t="s">
        <v>58</v>
      </c>
      <c r="C45" s="32" t="s">
        <v>77</v>
      </c>
      <c r="D45" s="43">
        <v>131491333</v>
      </c>
      <c r="E45" s="43">
        <v>124456700</v>
      </c>
      <c r="F45" s="43">
        <v>124456700</v>
      </c>
    </row>
    <row r="46" spans="1:6" ht="31.5">
      <c r="A46" s="35" t="s">
        <v>89</v>
      </c>
      <c r="B46" s="32" t="s">
        <v>58</v>
      </c>
      <c r="C46" s="32" t="s">
        <v>81</v>
      </c>
      <c r="D46" s="43">
        <v>24082762</v>
      </c>
      <c r="E46" s="43">
        <v>24180862</v>
      </c>
      <c r="F46" s="43">
        <v>24180862</v>
      </c>
    </row>
    <row r="47" spans="1:6" ht="15.75">
      <c r="A47" s="27" t="s">
        <v>63</v>
      </c>
      <c r="B47" s="21" t="s">
        <v>54</v>
      </c>
      <c r="C47" s="21" t="s">
        <v>80</v>
      </c>
      <c r="D47" s="83">
        <f>SUM(D48:D51)</f>
        <v>601831255.32000005</v>
      </c>
      <c r="E47" s="83">
        <f>SUM(E48:E51)</f>
        <v>637258533.95999992</v>
      </c>
      <c r="F47" s="83">
        <f>SUM(F48:F51)</f>
        <v>663597456.38999999</v>
      </c>
    </row>
    <row r="48" spans="1:6" ht="15.75">
      <c r="A48" s="31" t="s">
        <v>64</v>
      </c>
      <c r="B48" s="32" t="s">
        <v>54</v>
      </c>
      <c r="C48" s="32" t="s">
        <v>78</v>
      </c>
      <c r="D48" s="43">
        <v>48068450</v>
      </c>
      <c r="E48" s="43">
        <v>48068450</v>
      </c>
      <c r="F48" s="43">
        <v>48091300</v>
      </c>
    </row>
    <row r="49" spans="1:6" ht="15.75">
      <c r="A49" s="31" t="s">
        <v>65</v>
      </c>
      <c r="B49" s="32" t="s">
        <v>54</v>
      </c>
      <c r="C49" s="32" t="s">
        <v>79</v>
      </c>
      <c r="D49" s="43">
        <v>325398226.44999999</v>
      </c>
      <c r="E49" s="43">
        <v>351032024.44999999</v>
      </c>
      <c r="F49" s="43">
        <v>380668153.44999999</v>
      </c>
    </row>
    <row r="50" spans="1:6" ht="15.75">
      <c r="A50" s="31" t="s">
        <v>15</v>
      </c>
      <c r="B50" s="32" t="s">
        <v>54</v>
      </c>
      <c r="C50" s="32" t="s">
        <v>81</v>
      </c>
      <c r="D50" s="43">
        <v>199368771.18000001</v>
      </c>
      <c r="E50" s="43">
        <v>209099993.97</v>
      </c>
      <c r="F50" s="43">
        <v>205846614.90000001</v>
      </c>
    </row>
    <row r="51" spans="1:6" ht="31.5">
      <c r="A51" s="31" t="s">
        <v>66</v>
      </c>
      <c r="B51" s="32" t="s">
        <v>54</v>
      </c>
      <c r="C51" s="32" t="s">
        <v>83</v>
      </c>
      <c r="D51" s="43">
        <v>28995807.690000001</v>
      </c>
      <c r="E51" s="43">
        <v>29058065.539999999</v>
      </c>
      <c r="F51" s="43">
        <v>28991388.039999999</v>
      </c>
    </row>
    <row r="52" spans="1:6" ht="15.75">
      <c r="A52" s="30" t="s">
        <v>14</v>
      </c>
      <c r="B52" s="21" t="s">
        <v>59</v>
      </c>
      <c r="C52" s="21" t="s">
        <v>80</v>
      </c>
      <c r="D52" s="83">
        <f>SUM(D53:D53)</f>
        <v>84282413.560000002</v>
      </c>
      <c r="E52" s="83">
        <f>SUM(E53:E53)</f>
        <v>89163722.489999995</v>
      </c>
      <c r="F52" s="83">
        <f>SUM(F53:F53)</f>
        <v>89270118.739999995</v>
      </c>
    </row>
    <row r="53" spans="1:6" ht="15.75">
      <c r="A53" s="31" t="s">
        <v>90</v>
      </c>
      <c r="B53" s="32" t="s">
        <v>59</v>
      </c>
      <c r="C53" s="32" t="s">
        <v>78</v>
      </c>
      <c r="D53" s="43">
        <v>84282413.560000002</v>
      </c>
      <c r="E53" s="43">
        <v>89163722.489999995</v>
      </c>
      <c r="F53" s="43">
        <v>89270118.739999995</v>
      </c>
    </row>
    <row r="54" spans="1:6" ht="15.75">
      <c r="A54" s="27" t="s">
        <v>316</v>
      </c>
      <c r="B54" s="96"/>
      <c r="C54" s="96"/>
      <c r="D54" s="84"/>
      <c r="E54" s="54">
        <v>42789300</v>
      </c>
      <c r="F54" s="54">
        <v>108444200</v>
      </c>
    </row>
  </sheetData>
  <mergeCells count="1">
    <mergeCell ref="A6:F6"/>
  </mergeCells>
  <pageMargins left="0.59055118110236227" right="0.39370078740157483" top="0.78740157480314965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G6" sqref="G6"/>
    </sheetView>
  </sheetViews>
  <sheetFormatPr defaultRowHeight="12.75"/>
  <cols>
    <col min="1" max="1" width="23.7109375" customWidth="1"/>
    <col min="2" max="2" width="27.7109375" customWidth="1"/>
    <col min="3" max="3" width="46.42578125" customWidth="1"/>
    <col min="4" max="4" width="13.28515625" customWidth="1"/>
    <col min="5" max="5" width="13.5703125" customWidth="1"/>
    <col min="6" max="6" width="12.85546875" customWidth="1"/>
  </cols>
  <sheetData>
    <row r="1" spans="1:6">
      <c r="F1" s="19" t="s">
        <v>308</v>
      </c>
    </row>
    <row r="2" spans="1:6">
      <c r="F2" s="92" t="s">
        <v>16</v>
      </c>
    </row>
    <row r="3" spans="1:6">
      <c r="B3" s="15"/>
      <c r="C3" s="15"/>
      <c r="D3" s="15"/>
      <c r="E3" s="15"/>
      <c r="F3" s="92" t="s">
        <v>270</v>
      </c>
    </row>
    <row r="4" spans="1:6">
      <c r="B4" s="15"/>
      <c r="C4" s="15"/>
      <c r="D4" s="15"/>
      <c r="E4" s="15"/>
      <c r="F4" s="92" t="s">
        <v>271</v>
      </c>
    </row>
    <row r="5" spans="1:6">
      <c r="B5" s="15"/>
      <c r="C5" s="15"/>
      <c r="D5" s="15"/>
      <c r="F5" s="139" t="s">
        <v>742</v>
      </c>
    </row>
    <row r="6" spans="1:6" ht="102.75" customHeight="1">
      <c r="A6" s="142" t="s">
        <v>302</v>
      </c>
      <c r="B6" s="142"/>
      <c r="C6" s="142"/>
      <c r="D6" s="142"/>
      <c r="E6" s="142"/>
      <c r="F6" s="142"/>
    </row>
    <row r="7" spans="1:6" ht="18.75">
      <c r="A7" s="18"/>
      <c r="B7" s="18"/>
      <c r="C7" s="18"/>
      <c r="D7" s="18"/>
      <c r="E7" s="18"/>
      <c r="F7" s="18"/>
    </row>
    <row r="8" spans="1:6" ht="68.25" customHeight="1">
      <c r="A8" s="143" t="s">
        <v>112</v>
      </c>
      <c r="B8" s="143" t="s">
        <v>0</v>
      </c>
      <c r="C8" s="143" t="s">
        <v>50</v>
      </c>
      <c r="D8" s="145" t="s">
        <v>9</v>
      </c>
      <c r="E8" s="146"/>
      <c r="F8" s="146"/>
    </row>
    <row r="9" spans="1:6" ht="34.5" customHeight="1">
      <c r="A9" s="144"/>
      <c r="B9" s="144"/>
      <c r="C9" s="144"/>
      <c r="D9" s="89" t="s">
        <v>203</v>
      </c>
      <c r="E9" s="89" t="s">
        <v>210</v>
      </c>
      <c r="F9" s="89" t="s">
        <v>264</v>
      </c>
    </row>
    <row r="10" spans="1:6" ht="15.75">
      <c r="A10" s="12">
        <v>1</v>
      </c>
      <c r="B10" s="12">
        <v>2</v>
      </c>
      <c r="C10" s="12">
        <v>3</v>
      </c>
      <c r="D10" s="13">
        <v>4</v>
      </c>
      <c r="E10" s="13">
        <v>5</v>
      </c>
      <c r="F10" s="13">
        <v>6</v>
      </c>
    </row>
    <row r="11" spans="1:6" ht="94.5">
      <c r="A11" s="14" t="s">
        <v>303</v>
      </c>
      <c r="B11" s="14" t="s">
        <v>18</v>
      </c>
      <c r="C11" s="14" t="s">
        <v>304</v>
      </c>
      <c r="D11" s="86">
        <v>1124000</v>
      </c>
      <c r="E11" s="86">
        <v>1124000</v>
      </c>
      <c r="F11" s="86">
        <v>1124000</v>
      </c>
    </row>
    <row r="12" spans="1:6" ht="94.5">
      <c r="A12" s="14" t="s">
        <v>303</v>
      </c>
      <c r="B12" s="14" t="s">
        <v>18</v>
      </c>
      <c r="C12" s="14" t="s">
        <v>305</v>
      </c>
      <c r="D12" s="86">
        <v>891000</v>
      </c>
      <c r="E12" s="86">
        <v>891000</v>
      </c>
      <c r="F12" s="86">
        <v>891000</v>
      </c>
    </row>
  </sheetData>
  <mergeCells count="5">
    <mergeCell ref="A6:F6"/>
    <mergeCell ref="A8:A9"/>
    <mergeCell ref="B8:B9"/>
    <mergeCell ref="C8:C9"/>
    <mergeCell ref="D8:F8"/>
  </mergeCells>
  <phoneticPr fontId="7" type="noConversion"/>
  <pageMargins left="0.59055118110236227" right="0.15748031496062992" top="0.78740157480314965" bottom="0.3937007874015748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13"/>
  <sheetViews>
    <sheetView topLeftCell="A34" workbookViewId="0">
      <selection activeCell="B43" sqref="B43"/>
    </sheetView>
  </sheetViews>
  <sheetFormatPr defaultRowHeight="12.75"/>
  <cols>
    <col min="1" max="1" width="67.42578125" customWidth="1"/>
    <col min="2" max="2" width="26.140625" customWidth="1"/>
  </cols>
  <sheetData>
    <row r="1" spans="1:4" ht="20.100000000000001" customHeight="1">
      <c r="A1" s="19"/>
      <c r="B1" s="19" t="s">
        <v>309</v>
      </c>
    </row>
    <row r="2" spans="1:4" ht="20.100000000000001" customHeight="1">
      <c r="A2" s="8"/>
      <c r="B2" s="93" t="s">
        <v>16</v>
      </c>
    </row>
    <row r="3" spans="1:4" ht="20.100000000000001" customHeight="1">
      <c r="A3" s="8"/>
      <c r="B3" s="93" t="s">
        <v>270</v>
      </c>
    </row>
    <row r="4" spans="1:4" ht="20.100000000000001" customHeight="1">
      <c r="A4" s="8"/>
      <c r="B4" s="93" t="s">
        <v>271</v>
      </c>
    </row>
    <row r="5" spans="1:4" ht="20.100000000000001" customHeight="1">
      <c r="A5" s="8"/>
      <c r="B5" s="139" t="s">
        <v>741</v>
      </c>
    </row>
    <row r="6" spans="1:4" ht="20.100000000000001" customHeight="1">
      <c r="A6" s="6"/>
      <c r="B6" s="6"/>
    </row>
    <row r="7" spans="1:4" ht="20.100000000000001" customHeight="1">
      <c r="A7" s="6"/>
      <c r="B7" s="6"/>
    </row>
    <row r="8" spans="1:4" ht="20.100000000000001" customHeight="1">
      <c r="A8" s="6"/>
      <c r="B8" s="6"/>
    </row>
    <row r="9" spans="1:4" ht="47.25" customHeight="1">
      <c r="A9" s="148" t="s">
        <v>311</v>
      </c>
      <c r="B9" s="148"/>
    </row>
    <row r="10" spans="1:4" ht="20.100000000000001" customHeight="1">
      <c r="A10" s="9"/>
      <c r="B10" s="9"/>
    </row>
    <row r="11" spans="1:4" ht="20.100000000000001" customHeight="1">
      <c r="A11" s="5"/>
      <c r="B11" s="5"/>
    </row>
    <row r="12" spans="1:4" ht="20.100000000000001" customHeight="1">
      <c r="A12" s="10" t="s">
        <v>205</v>
      </c>
      <c r="B12" s="10"/>
      <c r="C12" s="4"/>
      <c r="D12" s="4"/>
    </row>
    <row r="13" spans="1:4" ht="20.100000000000001" customHeight="1">
      <c r="A13" s="10" t="s">
        <v>312</v>
      </c>
      <c r="B13" s="10"/>
      <c r="C13" s="4"/>
      <c r="D13" s="4"/>
    </row>
    <row r="14" spans="1:4" ht="20.100000000000001" customHeight="1">
      <c r="A14" s="10"/>
      <c r="B14" s="10"/>
      <c r="C14" s="4"/>
      <c r="D14" s="4"/>
    </row>
    <row r="15" spans="1:4" ht="20.100000000000001" customHeight="1">
      <c r="A15" s="10"/>
      <c r="B15" s="10"/>
      <c r="C15" s="4"/>
      <c r="D15" s="4"/>
    </row>
    <row r="16" spans="1:4" ht="20.100000000000001" customHeight="1">
      <c r="A16" s="10"/>
      <c r="B16" s="10"/>
      <c r="C16" s="4"/>
      <c r="D16" s="4"/>
    </row>
    <row r="17" spans="1:4" ht="20.100000000000001" customHeight="1">
      <c r="A17" s="10"/>
      <c r="B17" s="10"/>
      <c r="C17" s="4"/>
      <c r="D17" s="4"/>
    </row>
    <row r="18" spans="1:4" ht="20.100000000000001" customHeight="1">
      <c r="A18" s="10"/>
      <c r="B18" s="10"/>
      <c r="C18" s="4"/>
      <c r="D18" s="4"/>
    </row>
    <row r="19" spans="1:4" ht="20.100000000000001" customHeight="1">
      <c r="A19" s="10"/>
      <c r="B19" s="10"/>
      <c r="C19" s="4"/>
      <c r="D19" s="4"/>
    </row>
    <row r="20" spans="1:4" ht="20.100000000000001" customHeight="1">
      <c r="A20" s="10"/>
      <c r="B20" s="10"/>
      <c r="C20" s="4"/>
      <c r="D20" s="4"/>
    </row>
    <row r="21" spans="1:4" ht="20.100000000000001" customHeight="1">
      <c r="A21" s="10"/>
      <c r="B21" s="10"/>
      <c r="C21" s="4"/>
      <c r="D21" s="4"/>
    </row>
    <row r="22" spans="1:4" ht="20.100000000000001" customHeight="1">
      <c r="A22" s="10"/>
      <c r="B22" s="10"/>
      <c r="C22" s="4"/>
      <c r="D22" s="4"/>
    </row>
    <row r="23" spans="1:4" ht="20.100000000000001" customHeight="1">
      <c r="A23" s="10"/>
      <c r="B23" s="10"/>
      <c r="C23" s="4"/>
      <c r="D23" s="4"/>
    </row>
    <row r="24" spans="1:4" ht="20.100000000000001" customHeight="1">
      <c r="A24" s="10"/>
      <c r="B24" s="10"/>
      <c r="C24" s="4"/>
      <c r="D24" s="4"/>
    </row>
    <row r="25" spans="1:4" ht="20.100000000000001" customHeight="1">
      <c r="A25" s="10"/>
      <c r="B25" s="10"/>
      <c r="C25" s="4"/>
      <c r="D25" s="4"/>
    </row>
    <row r="26" spans="1:4" ht="20.100000000000001" customHeight="1">
      <c r="A26" s="10"/>
      <c r="B26" s="10"/>
      <c r="C26" s="4"/>
      <c r="D26" s="4"/>
    </row>
    <row r="27" spans="1:4" ht="20.100000000000001" customHeight="1">
      <c r="A27" s="10"/>
      <c r="B27" s="10"/>
      <c r="C27" s="4"/>
      <c r="D27" s="4"/>
    </row>
    <row r="28" spans="1:4" ht="20.100000000000001" customHeight="1">
      <c r="A28" s="10"/>
      <c r="B28" s="10"/>
      <c r="C28" s="4"/>
      <c r="D28" s="4"/>
    </row>
    <row r="29" spans="1:4" ht="20.100000000000001" customHeight="1">
      <c r="A29" s="10"/>
      <c r="B29" s="10"/>
      <c r="C29" s="4"/>
      <c r="D29" s="4"/>
    </row>
    <row r="30" spans="1:4" ht="20.100000000000001" customHeight="1">
      <c r="A30" s="10"/>
      <c r="B30" s="10"/>
      <c r="C30" s="4"/>
      <c r="D30" s="4"/>
    </row>
    <row r="31" spans="1:4" ht="20.100000000000001" customHeight="1">
      <c r="A31" s="10"/>
      <c r="B31" s="10"/>
      <c r="C31" s="4"/>
      <c r="D31" s="4"/>
    </row>
    <row r="32" spans="1:4" ht="20.100000000000001" customHeight="1">
      <c r="A32" s="10"/>
      <c r="B32" s="10"/>
      <c r="C32" s="4"/>
      <c r="D32" s="4"/>
    </row>
    <row r="33" spans="1:4" ht="20.100000000000001" customHeight="1">
      <c r="A33" s="10"/>
      <c r="B33" s="10"/>
      <c r="C33" s="4"/>
      <c r="D33" s="4"/>
    </row>
    <row r="34" spans="1:4" ht="20.100000000000001" customHeight="1">
      <c r="A34" s="10"/>
      <c r="B34" s="10"/>
      <c r="C34" s="4"/>
      <c r="D34" s="4"/>
    </row>
    <row r="35" spans="1:4" ht="20.100000000000001" customHeight="1">
      <c r="A35" s="10"/>
      <c r="B35" s="10"/>
      <c r="C35" s="4"/>
      <c r="D35" s="4"/>
    </row>
    <row r="36" spans="1:4" ht="20.100000000000001" customHeight="1">
      <c r="A36" s="10"/>
      <c r="B36" s="10"/>
      <c r="C36" s="4"/>
      <c r="D36" s="4"/>
    </row>
    <row r="37" spans="1:4" ht="20.100000000000001" customHeight="1">
      <c r="A37" s="10"/>
      <c r="B37" s="10"/>
      <c r="C37" s="4"/>
      <c r="D37" s="4"/>
    </row>
    <row r="38" spans="1:4" ht="20.100000000000001" customHeight="1">
      <c r="A38" s="10"/>
      <c r="B38" s="10"/>
      <c r="C38" s="4"/>
      <c r="D38" s="4"/>
    </row>
    <row r="39" spans="1:4" ht="20.100000000000001" customHeight="1">
      <c r="A39" s="5"/>
      <c r="B39" s="19" t="s">
        <v>107</v>
      </c>
    </row>
    <row r="40" spans="1:4" ht="20.100000000000001" customHeight="1">
      <c r="A40" s="5"/>
      <c r="B40" s="93" t="s">
        <v>16</v>
      </c>
    </row>
    <row r="41" spans="1:4" ht="20.100000000000001" customHeight="1">
      <c r="A41" s="5"/>
      <c r="B41" s="93" t="s">
        <v>270</v>
      </c>
    </row>
    <row r="42" spans="1:4" ht="20.100000000000001" customHeight="1">
      <c r="A42" s="5"/>
      <c r="B42" s="93" t="s">
        <v>271</v>
      </c>
    </row>
    <row r="43" spans="1:4" ht="20.100000000000001" customHeight="1">
      <c r="A43" s="5"/>
      <c r="B43" s="139" t="s">
        <v>741</v>
      </c>
    </row>
    <row r="44" spans="1:4" ht="20.100000000000001" customHeight="1">
      <c r="A44" s="5"/>
      <c r="B44" s="5"/>
    </row>
    <row r="45" spans="1:4" ht="20.100000000000001" customHeight="1">
      <c r="A45" s="8"/>
      <c r="B45" s="8"/>
    </row>
    <row r="46" spans="1:4" ht="20.100000000000001" customHeight="1">
      <c r="A46" s="8"/>
      <c r="B46" s="8"/>
    </row>
    <row r="47" spans="1:4" ht="20.100000000000001" customHeight="1">
      <c r="A47" s="147" t="s">
        <v>206</v>
      </c>
      <c r="B47" s="147"/>
    </row>
    <row r="48" spans="1:4" ht="20.100000000000001" customHeight="1">
      <c r="A48" s="147" t="s">
        <v>313</v>
      </c>
      <c r="B48" s="147"/>
    </row>
    <row r="49" spans="1:2" ht="20.100000000000001" customHeight="1">
      <c r="A49" s="9"/>
      <c r="B49" s="9"/>
    </row>
    <row r="50" spans="1:2" ht="20.100000000000001" customHeight="1">
      <c r="A50" s="9"/>
      <c r="B50" s="9"/>
    </row>
    <row r="51" spans="1:2" ht="39.75" customHeight="1">
      <c r="A51" s="149" t="s">
        <v>314</v>
      </c>
      <c r="B51" s="149"/>
    </row>
    <row r="52" spans="1:2" ht="20.100000000000001" customHeight="1">
      <c r="A52" s="20"/>
      <c r="B52" s="20"/>
    </row>
    <row r="53" spans="1:2" ht="20.100000000000001" customHeight="1"/>
    <row r="54" spans="1:2" ht="20.100000000000001" customHeight="1"/>
    <row r="55" spans="1:2" ht="20.100000000000001" customHeight="1"/>
    <row r="56" spans="1:2" ht="20.100000000000001" customHeight="1"/>
    <row r="57" spans="1:2" ht="20.100000000000001" customHeight="1"/>
    <row r="58" spans="1:2" ht="20.100000000000001" customHeight="1"/>
    <row r="59" spans="1:2" ht="20.100000000000001" customHeight="1"/>
    <row r="60" spans="1:2" ht="20.100000000000001" customHeight="1"/>
    <row r="61" spans="1:2" ht="20.100000000000001" customHeight="1"/>
    <row r="62" spans="1:2" ht="20.100000000000001" customHeight="1"/>
    <row r="63" spans="1:2" ht="20.100000000000001" customHeight="1"/>
    <row r="64" spans="1:2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</sheetData>
  <mergeCells count="4">
    <mergeCell ref="A48:B48"/>
    <mergeCell ref="A47:B47"/>
    <mergeCell ref="A9:B9"/>
    <mergeCell ref="A51:B51"/>
  </mergeCells>
  <phoneticPr fontId="7" type="noConversion"/>
  <pageMargins left="0.59055118110236227" right="0.39370078740157483" top="0.78740157480314965" bottom="0.39370078740157483" header="0.15748031496062992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F8" sqref="F8"/>
    </sheetView>
  </sheetViews>
  <sheetFormatPr defaultRowHeight="12.75"/>
  <cols>
    <col min="1" max="1" width="24.28515625" customWidth="1"/>
    <col min="2" max="2" width="30.42578125" customWidth="1"/>
    <col min="3" max="4" width="11.7109375" customWidth="1"/>
    <col min="5" max="5" width="12" customWidth="1"/>
  </cols>
  <sheetData>
    <row r="1" spans="1:5" ht="15.75">
      <c r="A1" s="6"/>
      <c r="B1" s="6"/>
      <c r="C1" s="19"/>
      <c r="D1" s="8"/>
      <c r="E1" s="19" t="s">
        <v>310</v>
      </c>
    </row>
    <row r="2" spans="1:5" ht="15.75">
      <c r="A2" s="6"/>
      <c r="B2" s="6"/>
      <c r="C2" s="8"/>
      <c r="D2" s="8"/>
      <c r="E2" s="93" t="s">
        <v>16</v>
      </c>
    </row>
    <row r="3" spans="1:5" ht="15.75">
      <c r="A3" s="6"/>
      <c r="B3" s="6"/>
      <c r="C3" s="8"/>
      <c r="D3" s="8"/>
      <c r="E3" s="93" t="s">
        <v>270</v>
      </c>
    </row>
    <row r="4" spans="1:5" ht="15.75">
      <c r="A4" s="6"/>
      <c r="B4" s="6"/>
      <c r="C4" s="8"/>
      <c r="D4" s="8"/>
      <c r="E4" s="93" t="s">
        <v>271</v>
      </c>
    </row>
    <row r="5" spans="1:5" ht="15.75">
      <c r="A5" s="6"/>
      <c r="B5" s="6"/>
      <c r="C5" s="8"/>
      <c r="D5" s="8"/>
      <c r="E5" s="139" t="s">
        <v>741</v>
      </c>
    </row>
    <row r="6" spans="1:5" ht="15.75">
      <c r="A6" s="6"/>
      <c r="B6" s="6"/>
      <c r="C6" s="6"/>
      <c r="D6" s="6"/>
    </row>
    <row r="7" spans="1:5" ht="15.75">
      <c r="A7" s="6"/>
      <c r="B7" s="6"/>
      <c r="C7" s="6"/>
      <c r="D7" s="6"/>
    </row>
    <row r="8" spans="1:5" ht="76.5" customHeight="1">
      <c r="A8" s="148" t="s">
        <v>315</v>
      </c>
      <c r="B8" s="148"/>
      <c r="C8" s="148"/>
      <c r="D8" s="148"/>
      <c r="E8" s="148"/>
    </row>
    <row r="9" spans="1:5" ht="12.75" customHeight="1">
      <c r="A9" s="23"/>
      <c r="B9" s="23"/>
      <c r="C9" s="23"/>
      <c r="D9" s="23"/>
    </row>
    <row r="10" spans="1:5" ht="15.75">
      <c r="A10" s="6"/>
      <c r="B10" s="6"/>
      <c r="C10" s="3"/>
      <c r="D10" s="22"/>
      <c r="E10" s="3" t="s">
        <v>209</v>
      </c>
    </row>
    <row r="11" spans="1:5" ht="63">
      <c r="A11" s="11" t="s">
        <v>33</v>
      </c>
      <c r="B11" s="11" t="s">
        <v>41</v>
      </c>
      <c r="C11" s="89" t="s">
        <v>203</v>
      </c>
      <c r="D11" s="89" t="s">
        <v>210</v>
      </c>
      <c r="E11" s="89" t="s">
        <v>264</v>
      </c>
    </row>
    <row r="12" spans="1:5" ht="15.75">
      <c r="A12" s="11">
        <v>1</v>
      </c>
      <c r="B12" s="11">
        <v>2</v>
      </c>
      <c r="C12" s="11">
        <v>3</v>
      </c>
      <c r="D12" s="11">
        <v>4</v>
      </c>
      <c r="E12" s="11">
        <v>5</v>
      </c>
    </row>
    <row r="13" spans="1:5" ht="66" customHeight="1">
      <c r="A13" s="7" t="s">
        <v>35</v>
      </c>
      <c r="B13" s="16" t="s">
        <v>34</v>
      </c>
      <c r="C13" s="87">
        <v>0</v>
      </c>
      <c r="D13" s="87">
        <v>0</v>
      </c>
      <c r="E13" s="87">
        <v>0</v>
      </c>
    </row>
  </sheetData>
  <mergeCells count="1">
    <mergeCell ref="A8:E8"/>
  </mergeCells>
  <phoneticPr fontId="7" type="noConversion"/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 1</vt:lpstr>
      <vt:lpstr>прил 2</vt:lpstr>
      <vt:lpstr>прил 3</vt:lpstr>
      <vt:lpstr>прил 4</vt:lpstr>
      <vt:lpstr>прил 5,6</vt:lpstr>
      <vt:lpstr>прил 7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 Сергеевна</cp:lastModifiedBy>
  <cp:lastPrinted>2025-12-19T06:35:13Z</cp:lastPrinted>
  <dcterms:created xsi:type="dcterms:W3CDTF">2004-11-15T11:25:47Z</dcterms:created>
  <dcterms:modified xsi:type="dcterms:W3CDTF">2025-12-19T06:35:45Z</dcterms:modified>
</cp:coreProperties>
</file>