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4"/>
  </bookViews>
  <sheets>
    <sheet name="прил 6" sheetId="1" r:id="rId1"/>
    <sheet name="дотации" sheetId="2" r:id="rId2"/>
    <sheet name="субвенции" sheetId="3" r:id="rId3"/>
    <sheet name="Иные МБТ" sheetId="4" r:id="rId4"/>
    <sheet name="Итого МБТ по СП" sheetId="5" r:id="rId5"/>
    <sheet name="субсидии" sheetId="6" r:id="rId6"/>
  </sheets>
  <definedNames>
    <definedName name="_xlnm.Print_Titles" localSheetId="3">'Иные МБТ'!$A:$A</definedName>
    <definedName name="_xlnm.Print_Titles" localSheetId="5">'субсидии'!$A:$A,'субсидии'!$1:$1</definedName>
  </definedNames>
  <calcPr fullCalcOnLoad="1"/>
</workbook>
</file>

<file path=xl/sharedStrings.xml><?xml version="1.0" encoding="utf-8"?>
<sst xmlns="http://schemas.openxmlformats.org/spreadsheetml/2006/main" count="331" uniqueCount="100">
  <si>
    <t>Назначено</t>
  </si>
  <si>
    <t>Исполнено</t>
  </si>
  <si>
    <t>(тыс.руб)</t>
  </si>
  <si>
    <t>Наименование сельского поселения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</si>
  <si>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</si>
  <si>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</si>
  <si>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</si>
  <si>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</si>
  <si>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</si>
  <si>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Ишалинское</t>
  </si>
  <si>
    <t>Камышевское</t>
  </si>
  <si>
    <t>Кузнецкое</t>
  </si>
  <si>
    <t>Кулуевское</t>
  </si>
  <si>
    <t>Норкинское</t>
  </si>
  <si>
    <t>Худайбердинское</t>
  </si>
  <si>
    <t>Яраткуловское</t>
  </si>
  <si>
    <t>Итого по району</t>
  </si>
  <si>
    <t>Сельские поселения</t>
  </si>
  <si>
    <t>(тыс.рублей)</t>
  </si>
  <si>
    <t>Субвенция на первичный воинский учет</t>
  </si>
  <si>
    <t>ВСЕГО субсидий</t>
  </si>
  <si>
    <t>Итого субвенций</t>
  </si>
  <si>
    <t>Иные межбюджетные трансферты, итого</t>
  </si>
  <si>
    <t>Строительство газопроводов и газовых сетей</t>
  </si>
  <si>
    <t xml:space="preserve">Дотация на выравнивание   бюджетной обеспеченности </t>
  </si>
  <si>
    <t>Осуществление первичного воинского учета на территориях, где отсутствуют военные комиссариаты</t>
  </si>
  <si>
    <t>Создание и содержание мест (площадок) накопления твердых коммунальных отходов</t>
  </si>
  <si>
    <t>тыс. рублей</t>
  </si>
  <si>
    <t>Межбюджетные трансферты, всего</t>
  </si>
  <si>
    <t xml:space="preserve">Дотации 
</t>
  </si>
  <si>
    <t>Субсидии</t>
  </si>
  <si>
    <t xml:space="preserve">Субвенции  
</t>
  </si>
  <si>
    <t>Иные межбюджетные трансферты</t>
  </si>
  <si>
    <t>% исполн.</t>
  </si>
  <si>
    <t>Муниципальная программа "Об осуществлении мероприятий гражданской обороны, защиты населения и территории Аргаяшского муниципального района от чрезвычайных ситуаций природного и техногенного характера, развитие единой дежурно-диспетчерской службы"</t>
  </si>
  <si>
    <t>Организация ритуальных услуг и содержание мест захоронения</t>
  </si>
  <si>
    <t>в том числе по программам</t>
  </si>
  <si>
    <t>тыс. руб.</t>
  </si>
  <si>
    <t>Итого</t>
  </si>
  <si>
    <t>Дотации</t>
  </si>
  <si>
    <t>Обеспечение первичных мер пожарной безопасности в части создания условий для организации добровольной пожарной охраны</t>
  </si>
  <si>
    <t>Государственная поддержка лучших работников сельских учреждений культуры</t>
  </si>
  <si>
    <t>Реализация инициативных проектов</t>
  </si>
  <si>
    <t>Субвенции</t>
  </si>
  <si>
    <t>Выравнивание бюджетной обеспеченности сельских поселений за счет субвенции из областного бюджета на осуществление государственных полномочий по расчету и предоставлению дотаций сельским поселениям</t>
  </si>
  <si>
    <t>Мероприятия по энергосбережению и повышению энергетической эффективности</t>
  </si>
  <si>
    <t>Мероприятия по укреплению материально-технической базы учреждений культуры</t>
  </si>
  <si>
    <t>Мероприятия в сфере физической культуры и спорта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</si>
  <si>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</si>
  <si>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Мероприятия по формированию комфортной городской среды</t>
  </si>
  <si>
    <t>Содержание автомобильных дорог общего пользования местного значения вне границ населенных пунктов</t>
  </si>
  <si>
    <t>Совершенствование организации дорожного движения и мероприятия по безопасности движения пешеходов</t>
  </si>
  <si>
    <t>Содержание автомобильных дорог общего пользования местного значения в границах населенных пунктов поселений</t>
  </si>
  <si>
    <t>Капитальный ремонт и ремонт автомобильных дорог общего пользования местного значения вне границ населенных пунктов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</si>
  <si>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</si>
  <si>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Строительство, модернизация, реконструкция и ремонт объектов систем водоснабжения, водоотведения и очистки сточных вод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</si>
  <si>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</si>
  <si>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</si>
  <si>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установленных законодательством Российской Федерации</t>
  </si>
  <si>
    <t>Организация деятельности по накоплению и транспортированию твердых коммунальных отходова</t>
  </si>
  <si>
    <t>Муниципальная программа "Развитие культуры Аргаяшского муниципального района"</t>
  </si>
  <si>
    <t>Муниципальная программа "Развитие физической культуры и спорта в Аргаяшском муниципальном районе"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</si>
  <si>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</si>
  <si>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Муниципальная программа "Управление муниципальными финансами и муниципальным долгом Аргаяшского муниципального района"</t>
  </si>
  <si>
    <t>Муниципальная программа "Формирование современной городской среды Аргаяшского муниципального района"</t>
  </si>
  <si>
    <t xml:space="preserve"> "Развитие дорожного хозяйства в Аргаяшском муниципальном районе"</t>
  </si>
  <si>
    <t>"Развитие жилищно-коммунального хозяйства, инфраструктуры и экологические мероприятия Аргаяшского муниципального района</t>
  </si>
  <si>
    <t>Непрограммные направления деятельности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</si>
  <si>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</t>
  </si>
  <si>
    <t xml:space="preserve">Муниципальная программа энергосбережения и повышения энергетической эффективности </t>
  </si>
  <si>
    <t>Приложение 6</t>
  </si>
  <si>
    <t>Содержание и обслуживание казны муниципального района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</si>
  <si>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</si>
  <si>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</si>
  <si>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Обеспечение контейнерным сбором образующихся в жилом фонде твердых коммунальных отходов</t>
  </si>
  <si>
    <t>Резервные фонды органов местных администраций</t>
  </si>
  <si>
    <t>Муниципальная программа "Выполнение функций по управлению, владению,пользованию и распоряжению муниципальной собственностью в Аргаяшском муниципальном районе"</t>
  </si>
  <si>
    <t xml:space="preserve">Аргаяшского муниципального района </t>
  </si>
  <si>
    <t>Обеспечение первичных мер пожарной безопасности</t>
  </si>
  <si>
    <t>Мероприятия в области культуры</t>
  </si>
  <si>
    <t>Обеспечение мероприятий по модернизации систем коммунальной инфраструктуры</t>
  </si>
  <si>
    <t>Предоставление субсидий теплоснабжающим организациям на финансовое обеспечение затрат, частичное погашение задолженности за ТЭР</t>
  </si>
  <si>
    <r>
      <t xml:space="preserve">ИНФОРМАЦИЯ 
по межбюджетным трансфертам, предоставленным из районного бюджета
 бюджетам сельских поселений за 9 месяцев 2023 года 
</t>
    </r>
    <r>
      <rPr>
        <i/>
        <sz val="12"/>
        <rFont val="Times New Roman"/>
        <family val="1"/>
      </rPr>
      <t>(с детализацией по формам и целевому назначению)</t>
    </r>
  </si>
  <si>
    <t>Повышение квалификации (обучение) муниципальных служащих и лиц, замещающих муниципальные должности</t>
  </si>
  <si>
    <t>Капитальные вложения в объекты физической культуры и спорта</t>
  </si>
  <si>
    <t>Предоставление помещения для работы на обслуживаемом административном участке участковому уполномоченному полиции</t>
  </si>
  <si>
    <t>Объем дотаций, выделенных бюджетам сельских поселений за 9 месяцев 2023 года</t>
  </si>
  <si>
    <t xml:space="preserve">Рализация муниципальной программы "Реализация государственной национальной политики и профилактика экстремистских проявлений на территории Аргаяшского муниципального района" </t>
  </si>
  <si>
    <t>Объем  иных межбюджетных трансфертов на осуществление части полномочий по решению вопросов местного значения в соответствии с заключенными соглашениями, выделенных бюджетам сельских поселений за 9 месяцев 2023 года</t>
  </si>
  <si>
    <t>Объем субвенций выделенных бюджетам сельских поселений за 9 месяцев  2023 года</t>
  </si>
  <si>
    <t>Объем межбюджетных трансфертов, выделенных бюджетам сельских поселений за 9 месяцев 2023 года</t>
  </si>
  <si>
    <t>Объем субсидий, выделенных бюджетам сельских поселений за 9 месяцев 2023 года</t>
  </si>
  <si>
    <t>Муниципальная программа "Реализация государственной национальной политики и профилактика экстремистских проявлений на территории Аргаяшского муниципального района"</t>
  </si>
  <si>
    <t>Мероприятия, реализуемые органами исполнительной власти</t>
  </si>
  <si>
    <t>Муниципальная программа "Обеспечение общественного порядка, противодействие преступности и профилактика правонарушений на территории Аргаяшского муниципального района"</t>
  </si>
  <si>
    <t>Муниципальная программа "Развитие муниципального управления в Аргаяшском муниципальном районе "</t>
  </si>
  <si>
    <t xml:space="preserve">к отчету об исполнении бюджета  </t>
  </si>
  <si>
    <t>за 9 месяцев 2023 года</t>
  </si>
  <si>
    <t>% исполнения</t>
  </si>
  <si>
    <t>Субвенция  на осуществление мер оциальной поддержки граждан, работающих и проживающих в сельских населенных пунктах и рабочих поселках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</si>
</sst>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000"/>
    <numFmt numFmtId="189" formatCode="?"/>
    <numFmt numFmtId="190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82" fontId="8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82" fontId="10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82" fontId="14" fillId="0" borderId="10" xfId="0" applyNumberFormat="1" applyFont="1" applyBorder="1" applyAlignment="1">
      <alignment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0" fontId="55" fillId="33" borderId="0" xfId="0" applyFont="1" applyFill="1" applyAlignment="1">
      <alignment/>
    </xf>
    <xf numFmtId="0" fontId="6" fillId="33" borderId="0" xfId="61" applyFont="1" applyFill="1">
      <alignment/>
      <protection/>
    </xf>
    <xf numFmtId="4" fontId="6" fillId="33" borderId="0" xfId="61" applyNumberFormat="1" applyFont="1" applyFill="1">
      <alignment/>
      <protection/>
    </xf>
    <xf numFmtId="0" fontId="6" fillId="33" borderId="0" xfId="61" applyFont="1" applyFill="1" applyAlignment="1">
      <alignment horizontal="right"/>
      <protection/>
    </xf>
    <xf numFmtId="0" fontId="6" fillId="0" borderId="0" xfId="0" applyFont="1" applyAlignment="1">
      <alignment horizontal="right"/>
    </xf>
    <xf numFmtId="0" fontId="10" fillId="0" borderId="11" xfId="0" applyFont="1" applyBorder="1" applyAlignment="1">
      <alignment horizontal="left"/>
    </xf>
    <xf numFmtId="182" fontId="17" fillId="33" borderId="10" xfId="61" applyNumberFormat="1" applyFont="1" applyFill="1" applyBorder="1" applyAlignment="1">
      <alignment horizontal="right" vertical="center" wrapText="1"/>
      <protection/>
    </xf>
    <xf numFmtId="182" fontId="56" fillId="33" borderId="10" xfId="0" applyNumberFormat="1" applyFont="1" applyFill="1" applyBorder="1" applyAlignment="1">
      <alignment horizontal="right" vertical="center"/>
    </xf>
    <xf numFmtId="182" fontId="18" fillId="33" borderId="10" xfId="61" applyNumberFormat="1" applyFont="1" applyFill="1" applyBorder="1" applyAlignment="1">
      <alignment horizontal="right" vertical="center" wrapText="1"/>
      <protection/>
    </xf>
    <xf numFmtId="0" fontId="6" fillId="33" borderId="0" xfId="61" applyFont="1" applyFill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189" fontId="8" fillId="0" borderId="10" xfId="0" applyNumberFormat="1" applyFont="1" applyBorder="1" applyAlignment="1" applyProtection="1">
      <alignment vertical="center" wrapText="1"/>
      <protection/>
    </xf>
    <xf numFmtId="182" fontId="8" fillId="0" borderId="1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15" fillId="33" borderId="10" xfId="61" applyFont="1" applyFill="1" applyBorder="1" applyAlignment="1">
      <alignment horizont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10" xfId="0" applyNumberFormat="1" applyFont="1" applyBorder="1" applyAlignment="1">
      <alignment horizontal="right"/>
    </xf>
    <xf numFmtId="182" fontId="14" fillId="0" borderId="10" xfId="0" applyNumberFormat="1" applyFont="1" applyBorder="1" applyAlignment="1">
      <alignment/>
    </xf>
    <xf numFmtId="182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33" borderId="10" xfId="61" applyFont="1" applyFill="1" applyBorder="1" applyAlignment="1">
      <alignment horizontal="center" vertical="center" wrapText="1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17" fillId="33" borderId="10" xfId="61" applyFont="1" applyFill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182" fontId="12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17" fillId="33" borderId="10" xfId="61" applyNumberFormat="1" applyFont="1" applyFill="1" applyBorder="1" applyAlignment="1">
      <alignment horizontal="right" vertical="center" wrapText="1"/>
      <protection/>
    </xf>
    <xf numFmtId="4" fontId="18" fillId="33" borderId="10" xfId="61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Normal_ФОТ бюдж р-н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30" xfId="61"/>
    <cellStyle name="Обычный 4" xfId="62"/>
    <cellStyle name="Обычный 5" xfId="63"/>
    <cellStyle name="Обычный 5 2" xfId="64"/>
    <cellStyle name="Обычный 5 3" xfId="65"/>
    <cellStyle name="Обычный 5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61.125" style="0" customWidth="1"/>
    <col min="2" max="2" width="17.125" style="0" customWidth="1"/>
    <col min="3" max="3" width="15.625" style="0" customWidth="1"/>
    <col min="4" max="4" width="14.875" style="0" customWidth="1"/>
  </cols>
  <sheetData>
    <row r="1" spans="1:4" ht="12.75">
      <c r="A1" s="3"/>
      <c r="B1" s="3"/>
      <c r="C1" s="3"/>
      <c r="D1" s="18" t="s">
        <v>70</v>
      </c>
    </row>
    <row r="2" spans="1:4" ht="15.75" customHeight="1">
      <c r="A2" s="3"/>
      <c r="B2" s="3"/>
      <c r="C2" s="3"/>
      <c r="D2" s="18" t="s">
        <v>96</v>
      </c>
    </row>
    <row r="3" spans="1:4" ht="15.75" customHeight="1">
      <c r="A3" s="3"/>
      <c r="B3" s="3"/>
      <c r="C3" s="3"/>
      <c r="D3" s="18" t="s">
        <v>77</v>
      </c>
    </row>
    <row r="4" spans="1:4" ht="12.75">
      <c r="A4" s="3"/>
      <c r="B4" s="3"/>
      <c r="C4" s="3"/>
      <c r="D4" s="18" t="s">
        <v>97</v>
      </c>
    </row>
    <row r="5" spans="1:4" ht="51" customHeight="1">
      <c r="A5" s="52" t="s">
        <v>82</v>
      </c>
      <c r="B5" s="52"/>
      <c r="C5" s="52"/>
      <c r="D5" s="52"/>
    </row>
    <row r="6" spans="1:4" ht="15.75">
      <c r="A6" s="25"/>
      <c r="B6" s="26"/>
      <c r="C6" s="26" t="s">
        <v>37</v>
      </c>
      <c r="D6" s="26"/>
    </row>
    <row r="7" spans="1:4" ht="15.75">
      <c r="A7" s="27"/>
      <c r="B7" s="32" t="s">
        <v>0</v>
      </c>
      <c r="C7" s="32" t="s">
        <v>1</v>
      </c>
      <c r="D7" s="33" t="s">
        <v>33</v>
      </c>
    </row>
    <row r="8" spans="1:4" ht="15.75">
      <c r="A8" s="28" t="s">
        <v>38</v>
      </c>
      <c r="B8" s="30">
        <f>SUM(B9+B11+B27+B30)</f>
        <v>292583.4</v>
      </c>
      <c r="C8" s="30">
        <f>SUM(C9+C11+C27+C30)</f>
        <v>187477.59999999998</v>
      </c>
      <c r="D8" s="50">
        <f>SUM(C8/B8*100)</f>
        <v>64.07663592671354</v>
      </c>
    </row>
    <row r="9" spans="1:4" ht="15.75">
      <c r="A9" s="29" t="s">
        <v>39</v>
      </c>
      <c r="B9" s="31">
        <f>SUM(B10)</f>
        <v>31041.5</v>
      </c>
      <c r="C9" s="31">
        <f>SUM(C10)</f>
        <v>25183.6</v>
      </c>
      <c r="D9" s="50">
        <f aca="true" t="shared" si="0" ref="D9:D50">SUM(C9/B9*100)</f>
        <v>81.12881142986002</v>
      </c>
    </row>
    <row r="10" spans="1:4" ht="63">
      <c r="A10" s="37" t="s">
        <v>44</v>
      </c>
      <c r="B10" s="13">
        <v>31041.5</v>
      </c>
      <c r="C10" s="13">
        <v>25183.6</v>
      </c>
      <c r="D10" s="51">
        <f t="shared" si="0"/>
        <v>81.12881142986002</v>
      </c>
    </row>
    <row r="11" spans="1:4" ht="15.75">
      <c r="A11" s="38" t="s">
        <v>30</v>
      </c>
      <c r="B11" s="31">
        <f>SUM(B12:B26)</f>
        <v>155007.3</v>
      </c>
      <c r="C11" s="31">
        <f>SUM(C12:C26)</f>
        <v>106932.9</v>
      </c>
      <c r="D11" s="50">
        <f t="shared" si="0"/>
        <v>68.98571873711754</v>
      </c>
    </row>
    <row r="12" spans="1:4" ht="31.5">
      <c r="A12" s="37" t="s">
        <v>71</v>
      </c>
      <c r="B12" s="13">
        <v>3194.5</v>
      </c>
      <c r="C12" s="13">
        <v>3194.5</v>
      </c>
      <c r="D12" s="51">
        <f t="shared" si="0"/>
        <v>100</v>
      </c>
    </row>
    <row r="13" spans="1:4" ht="15.75">
      <c r="A13" s="44" t="s">
        <v>78</v>
      </c>
      <c r="B13" s="13">
        <v>18433.7</v>
      </c>
      <c r="C13" s="13">
        <v>183.7</v>
      </c>
      <c r="D13" s="51">
        <f t="shared" si="0"/>
        <v>0.9965443725350851</v>
      </c>
    </row>
    <row r="14" spans="1:4" ht="47.25">
      <c r="A14" s="37" t="s">
        <v>40</v>
      </c>
      <c r="B14" s="13">
        <v>1213.7</v>
      </c>
      <c r="C14" s="13">
        <v>809.1</v>
      </c>
      <c r="D14" s="51">
        <f t="shared" si="0"/>
        <v>66.66392024388234</v>
      </c>
    </row>
    <row r="15" spans="1:4" ht="31.5">
      <c r="A15" s="37" t="s">
        <v>49</v>
      </c>
      <c r="B15" s="13">
        <v>4854.1</v>
      </c>
      <c r="C15" s="13">
        <v>3918.1</v>
      </c>
      <c r="D15" s="51">
        <f t="shared" si="0"/>
        <v>80.7173317401784</v>
      </c>
    </row>
    <row r="16" spans="1:4" ht="31.5">
      <c r="A16" s="37" t="s">
        <v>45</v>
      </c>
      <c r="B16" s="13">
        <v>6767.9</v>
      </c>
      <c r="C16" s="13">
        <v>5575.1</v>
      </c>
      <c r="D16" s="51">
        <f t="shared" si="0"/>
        <v>82.37562611740718</v>
      </c>
    </row>
    <row r="17" spans="1:4" ht="15.75">
      <c r="A17" s="37" t="s">
        <v>42</v>
      </c>
      <c r="B17" s="13">
        <v>11152.3</v>
      </c>
      <c r="C17" s="13">
        <v>7706.9</v>
      </c>
      <c r="D17" s="51">
        <f t="shared" si="0"/>
        <v>69.10592433847727</v>
      </c>
    </row>
    <row r="18" spans="1:4" ht="31.5">
      <c r="A18" s="44" t="s">
        <v>83</v>
      </c>
      <c r="B18" s="13">
        <v>8.8</v>
      </c>
      <c r="C18" s="13">
        <v>8.8</v>
      </c>
      <c r="D18" s="51">
        <f t="shared" si="0"/>
        <v>100</v>
      </c>
    </row>
    <row r="19" spans="1:4" ht="31.5">
      <c r="A19" s="37" t="s">
        <v>41</v>
      </c>
      <c r="B19" s="13">
        <v>68.3</v>
      </c>
      <c r="C19" s="13">
        <v>68.3</v>
      </c>
      <c r="D19" s="51">
        <f t="shared" si="0"/>
        <v>100</v>
      </c>
    </row>
    <row r="20" spans="1:4" ht="15.75">
      <c r="A20" s="44" t="s">
        <v>79</v>
      </c>
      <c r="B20" s="13">
        <v>171.9</v>
      </c>
      <c r="C20" s="13">
        <v>171.9</v>
      </c>
      <c r="D20" s="51">
        <f t="shared" si="0"/>
        <v>100</v>
      </c>
    </row>
    <row r="21" spans="1:4" ht="31.5">
      <c r="A21" s="37" t="s">
        <v>46</v>
      </c>
      <c r="B21" s="13">
        <v>3780.3</v>
      </c>
      <c r="C21" s="13">
        <v>1837.2</v>
      </c>
      <c r="D21" s="51">
        <f t="shared" si="0"/>
        <v>48.599317514482976</v>
      </c>
    </row>
    <row r="22" spans="1:4" ht="15.75">
      <c r="A22" s="37" t="s">
        <v>47</v>
      </c>
      <c r="B22" s="13">
        <v>170</v>
      </c>
      <c r="C22" s="13">
        <v>120</v>
      </c>
      <c r="D22" s="51">
        <f t="shared" si="0"/>
        <v>70.58823529411765</v>
      </c>
    </row>
    <row r="23" spans="1:4" ht="78.75">
      <c r="A23" s="37" t="s">
        <v>62</v>
      </c>
      <c r="B23" s="13">
        <v>1043.5</v>
      </c>
      <c r="C23" s="13">
        <v>715.3</v>
      </c>
      <c r="D23" s="51">
        <f t="shared" si="0"/>
        <v>68.54815524676569</v>
      </c>
    </row>
    <row r="24" spans="1:4" ht="94.5">
      <c r="A24" s="37" t="s">
        <v>48</v>
      </c>
      <c r="B24" s="13">
        <v>90000</v>
      </c>
      <c r="C24" s="13">
        <v>69466.5</v>
      </c>
      <c r="D24" s="51">
        <f t="shared" si="0"/>
        <v>77.185</v>
      </c>
    </row>
    <row r="25" spans="1:4" ht="31.5">
      <c r="A25" s="44" t="s">
        <v>84</v>
      </c>
      <c r="B25" s="13">
        <v>1311.9</v>
      </c>
      <c r="C25" s="13">
        <v>745.6</v>
      </c>
      <c r="D25" s="51">
        <f t="shared" si="0"/>
        <v>56.833600121960515</v>
      </c>
    </row>
    <row r="26" spans="1:4" ht="63">
      <c r="A26" s="37" t="s">
        <v>72</v>
      </c>
      <c r="B26" s="13">
        <v>12836.4</v>
      </c>
      <c r="C26" s="13">
        <v>12411.9</v>
      </c>
      <c r="D26" s="51">
        <f t="shared" si="0"/>
        <v>96.69299803683276</v>
      </c>
    </row>
    <row r="27" spans="1:4" ht="15.75">
      <c r="A27" s="39" t="s">
        <v>43</v>
      </c>
      <c r="B27" s="45">
        <f>SUM(B28:B29)</f>
        <v>4743.6</v>
      </c>
      <c r="C27" s="45">
        <f>SUM(C28:C29)</f>
        <v>3509.3999999999996</v>
      </c>
      <c r="D27" s="50">
        <f t="shared" si="0"/>
        <v>73.98178598532759</v>
      </c>
    </row>
    <row r="28" spans="1:4" ht="31.5">
      <c r="A28" s="37" t="s">
        <v>25</v>
      </c>
      <c r="B28" s="13">
        <v>3622.7</v>
      </c>
      <c r="C28" s="13">
        <v>2717.1</v>
      </c>
      <c r="D28" s="51">
        <f t="shared" si="0"/>
        <v>75.00207027907362</v>
      </c>
    </row>
    <row r="29" spans="1:4" ht="63">
      <c r="A29" s="37" t="s">
        <v>73</v>
      </c>
      <c r="B29" s="13">
        <v>1120.9</v>
      </c>
      <c r="C29" s="13">
        <v>792.3</v>
      </c>
      <c r="D29" s="51">
        <f t="shared" si="0"/>
        <v>70.6842715674904</v>
      </c>
    </row>
    <row r="30" spans="1:4" ht="15.75">
      <c r="A30" s="38" t="s">
        <v>32</v>
      </c>
      <c r="B30" s="31">
        <f>SUM(B31:B50)</f>
        <v>101791.00000000003</v>
      </c>
      <c r="C30" s="31">
        <f>SUM(C31:C50)</f>
        <v>51851.7</v>
      </c>
      <c r="D30" s="50">
        <f t="shared" si="0"/>
        <v>50.939375779784044</v>
      </c>
    </row>
    <row r="31" spans="1:4" ht="63">
      <c r="A31" s="44" t="s">
        <v>87</v>
      </c>
      <c r="B31" s="49">
        <v>50</v>
      </c>
      <c r="C31" s="49">
        <v>50</v>
      </c>
      <c r="D31" s="51">
        <f t="shared" si="0"/>
        <v>100</v>
      </c>
    </row>
    <row r="32" spans="1:4" ht="47.25">
      <c r="A32" s="44" t="s">
        <v>85</v>
      </c>
      <c r="B32" s="49">
        <v>59.7</v>
      </c>
      <c r="C32" s="49">
        <v>0</v>
      </c>
      <c r="D32" s="51">
        <f t="shared" si="0"/>
        <v>0</v>
      </c>
    </row>
    <row r="33" spans="1:4" ht="47.25">
      <c r="A33" s="37" t="s">
        <v>54</v>
      </c>
      <c r="B33" s="13">
        <v>26197.2</v>
      </c>
      <c r="C33" s="13">
        <v>16117.9</v>
      </c>
      <c r="D33" s="51">
        <f t="shared" si="0"/>
        <v>61.52527751057365</v>
      </c>
    </row>
    <row r="34" spans="1:4" ht="47.25">
      <c r="A34" s="37" t="s">
        <v>53</v>
      </c>
      <c r="B34" s="13">
        <v>3280.4</v>
      </c>
      <c r="C34" s="13">
        <v>3276.1</v>
      </c>
      <c r="D34" s="51">
        <f t="shared" si="0"/>
        <v>99.86891842458236</v>
      </c>
    </row>
    <row r="35" spans="1:4" ht="31.5">
      <c r="A35" s="37" t="s">
        <v>51</v>
      </c>
      <c r="B35" s="13">
        <v>1644</v>
      </c>
      <c r="C35" s="13">
        <v>1440.9</v>
      </c>
      <c r="D35" s="51">
        <f t="shared" si="0"/>
        <v>87.64598540145985</v>
      </c>
    </row>
    <row r="36" spans="1:4" ht="47.25">
      <c r="A36" s="37" t="s">
        <v>52</v>
      </c>
      <c r="B36" s="13">
        <v>15737.6</v>
      </c>
      <c r="C36" s="13">
        <v>11101.6</v>
      </c>
      <c r="D36" s="51">
        <f t="shared" si="0"/>
        <v>70.54188694591296</v>
      </c>
    </row>
    <row r="37" spans="1:4" ht="31.5">
      <c r="A37" s="37" t="s">
        <v>50</v>
      </c>
      <c r="B37" s="13">
        <v>4665.9</v>
      </c>
      <c r="C37" s="13">
        <v>2600.8</v>
      </c>
      <c r="D37" s="51">
        <f t="shared" si="0"/>
        <v>55.740585953406644</v>
      </c>
    </row>
    <row r="38" spans="1:4" ht="110.25">
      <c r="A38" s="40" t="s">
        <v>57</v>
      </c>
      <c r="B38" s="13">
        <v>300</v>
      </c>
      <c r="C38" s="13">
        <v>160.9</v>
      </c>
      <c r="D38" s="51">
        <f t="shared" si="0"/>
        <v>53.63333333333333</v>
      </c>
    </row>
    <row r="39" spans="1:4" ht="47.25">
      <c r="A39" s="37" t="s">
        <v>56</v>
      </c>
      <c r="B39" s="13">
        <v>3855.6</v>
      </c>
      <c r="C39" s="13">
        <v>2293.4</v>
      </c>
      <c r="D39" s="51">
        <f t="shared" si="0"/>
        <v>59.48231144309576</v>
      </c>
    </row>
    <row r="40" spans="1:4" ht="31.5">
      <c r="A40" s="44" t="s">
        <v>80</v>
      </c>
      <c r="B40" s="13">
        <v>5640.2</v>
      </c>
      <c r="C40" s="13">
        <v>0</v>
      </c>
      <c r="D40" s="51">
        <f t="shared" si="0"/>
        <v>0</v>
      </c>
    </row>
    <row r="41" spans="1:4" ht="63">
      <c r="A41" s="37" t="s">
        <v>58</v>
      </c>
      <c r="B41" s="13">
        <v>1000</v>
      </c>
      <c r="C41" s="13">
        <v>803.6</v>
      </c>
      <c r="D41" s="51">
        <f t="shared" si="0"/>
        <v>80.36</v>
      </c>
    </row>
    <row r="42" spans="1:4" ht="47.25">
      <c r="A42" s="44" t="s">
        <v>81</v>
      </c>
      <c r="B42" s="13">
        <v>6410</v>
      </c>
      <c r="C42" s="13">
        <v>4310</v>
      </c>
      <c r="D42" s="51">
        <f t="shared" si="0"/>
        <v>67.2386895475819</v>
      </c>
    </row>
    <row r="43" spans="1:4" ht="47.25">
      <c r="A43" s="37" t="s">
        <v>55</v>
      </c>
      <c r="B43" s="13">
        <v>1583.5</v>
      </c>
      <c r="C43" s="13">
        <v>220.2</v>
      </c>
      <c r="D43" s="51">
        <f t="shared" si="0"/>
        <v>13.90590464161667</v>
      </c>
    </row>
    <row r="44" spans="1:4" ht="31.5">
      <c r="A44" s="37" t="s">
        <v>59</v>
      </c>
      <c r="B44" s="13">
        <v>1500</v>
      </c>
      <c r="C44" s="13">
        <v>991.6</v>
      </c>
      <c r="D44" s="51">
        <f t="shared" si="0"/>
        <v>66.10666666666667</v>
      </c>
    </row>
    <row r="45" spans="1:4" ht="31.5">
      <c r="A45" s="37" t="s">
        <v>35</v>
      </c>
      <c r="B45" s="13">
        <v>700</v>
      </c>
      <c r="C45" s="13">
        <v>457.9</v>
      </c>
      <c r="D45" s="51">
        <f t="shared" si="0"/>
        <v>65.41428571428571</v>
      </c>
    </row>
    <row r="46" spans="1:4" ht="15.75">
      <c r="A46" s="37" t="s">
        <v>42</v>
      </c>
      <c r="B46" s="13">
        <v>677.1</v>
      </c>
      <c r="C46" s="13">
        <v>379.6</v>
      </c>
      <c r="D46" s="51">
        <f t="shared" si="0"/>
        <v>56.06261999704623</v>
      </c>
    </row>
    <row r="47" spans="1:4" ht="31.5">
      <c r="A47" s="37" t="s">
        <v>26</v>
      </c>
      <c r="B47" s="13">
        <v>859.1</v>
      </c>
      <c r="C47" s="13">
        <v>859.1</v>
      </c>
      <c r="D47" s="51">
        <f t="shared" si="0"/>
        <v>100</v>
      </c>
    </row>
    <row r="48" spans="1:4" ht="15.75">
      <c r="A48" s="37" t="s">
        <v>23</v>
      </c>
      <c r="B48" s="13">
        <v>25051.3</v>
      </c>
      <c r="C48" s="13">
        <v>4208.7</v>
      </c>
      <c r="D48" s="51">
        <f t="shared" si="0"/>
        <v>16.800325731598758</v>
      </c>
    </row>
    <row r="49" spans="1:4" ht="31.5">
      <c r="A49" s="37" t="s">
        <v>74</v>
      </c>
      <c r="B49" s="13">
        <v>1157.6</v>
      </c>
      <c r="C49" s="13">
        <v>1157.6</v>
      </c>
      <c r="D49" s="51">
        <f t="shared" si="0"/>
        <v>100</v>
      </c>
    </row>
    <row r="50" spans="1:4" ht="15.75">
      <c r="A50" s="37" t="s">
        <v>75</v>
      </c>
      <c r="B50" s="13">
        <v>1421.8</v>
      </c>
      <c r="C50" s="13">
        <v>1421.8</v>
      </c>
      <c r="D50" s="51">
        <f t="shared" si="0"/>
        <v>100</v>
      </c>
    </row>
  </sheetData>
  <sheetProtection/>
  <mergeCells count="1">
    <mergeCell ref="A5:D5"/>
  </mergeCells>
  <printOptions/>
  <pageMargins left="0.7086614173228347" right="0.24" top="0.7480314960629921" bottom="0.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6" sqref="B6:C17"/>
    </sheetView>
  </sheetViews>
  <sheetFormatPr defaultColWidth="9.00390625" defaultRowHeight="12.75"/>
  <cols>
    <col min="1" max="1" width="33.00390625" style="0" customWidth="1"/>
    <col min="2" max="2" width="20.75390625" style="0" customWidth="1"/>
    <col min="3" max="3" width="21.00390625" style="0" customWidth="1"/>
    <col min="4" max="4" width="19.75390625" style="0" customWidth="1"/>
  </cols>
  <sheetData>
    <row r="1" spans="1:4" ht="39.75" customHeight="1">
      <c r="A1" s="53" t="s">
        <v>86</v>
      </c>
      <c r="B1" s="53"/>
      <c r="C1" s="53"/>
      <c r="D1" s="53"/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 t="s">
        <v>18</v>
      </c>
    </row>
    <row r="4" spans="1:4" ht="50.25" customHeight="1">
      <c r="A4" s="57" t="s">
        <v>17</v>
      </c>
      <c r="B4" s="54" t="s">
        <v>24</v>
      </c>
      <c r="C4" s="55"/>
      <c r="D4" s="56"/>
    </row>
    <row r="5" spans="1:4" ht="24" customHeight="1">
      <c r="A5" s="58"/>
      <c r="B5" s="4" t="s">
        <v>0</v>
      </c>
      <c r="C5" s="4" t="s">
        <v>1</v>
      </c>
      <c r="D5" s="43" t="s">
        <v>98</v>
      </c>
    </row>
    <row r="6" spans="1:4" ht="24" customHeight="1">
      <c r="A6" s="24" t="s">
        <v>5</v>
      </c>
      <c r="B6" s="46">
        <v>2461.5</v>
      </c>
      <c r="C6" s="46">
        <v>1846.1</v>
      </c>
      <c r="D6" s="87">
        <f>SUM(C6/B6*100)</f>
        <v>74.9989843591306</v>
      </c>
    </row>
    <row r="7" spans="1:4" ht="24" customHeight="1">
      <c r="A7" s="9" t="s">
        <v>4</v>
      </c>
      <c r="B7" s="46">
        <v>8853.1</v>
      </c>
      <c r="C7" s="46">
        <v>7581.4</v>
      </c>
      <c r="D7" s="87">
        <f aca="true" t="shared" si="0" ref="D7:D18">SUM(C7/B7*100)</f>
        <v>85.63554009330065</v>
      </c>
    </row>
    <row r="8" spans="1:4" ht="24" customHeight="1">
      <c r="A8" s="9" t="s">
        <v>6</v>
      </c>
      <c r="B8" s="46">
        <v>1774.5</v>
      </c>
      <c r="C8" s="46">
        <v>1478.7</v>
      </c>
      <c r="D8" s="87">
        <f t="shared" si="0"/>
        <v>83.33051563820794</v>
      </c>
    </row>
    <row r="9" spans="1:4" ht="24" customHeight="1">
      <c r="A9" s="9" t="s">
        <v>7</v>
      </c>
      <c r="B9" s="46">
        <v>1514.6</v>
      </c>
      <c r="C9" s="46">
        <v>1135.9</v>
      </c>
      <c r="D9" s="87">
        <f t="shared" si="0"/>
        <v>74.99669879836262</v>
      </c>
    </row>
    <row r="10" spans="1:4" ht="24" customHeight="1">
      <c r="A10" s="9" t="s">
        <v>8</v>
      </c>
      <c r="B10" s="46">
        <v>2100.5</v>
      </c>
      <c r="C10" s="46">
        <v>2100.5</v>
      </c>
      <c r="D10" s="87">
        <f t="shared" si="0"/>
        <v>100</v>
      </c>
    </row>
    <row r="11" spans="1:4" ht="24" customHeight="1">
      <c r="A11" s="9" t="s">
        <v>9</v>
      </c>
      <c r="B11" s="46">
        <v>936.1</v>
      </c>
      <c r="C11" s="46">
        <v>702.1</v>
      </c>
      <c r="D11" s="87">
        <f t="shared" si="0"/>
        <v>75.00267065484458</v>
      </c>
    </row>
    <row r="12" spans="1:4" ht="24" customHeight="1">
      <c r="A12" s="9" t="s">
        <v>10</v>
      </c>
      <c r="B12" s="46">
        <v>2134.4</v>
      </c>
      <c r="C12" s="46">
        <v>1600.8</v>
      </c>
      <c r="D12" s="87">
        <f t="shared" si="0"/>
        <v>75</v>
      </c>
    </row>
    <row r="13" spans="1:4" ht="24" customHeight="1">
      <c r="A13" s="9" t="s">
        <v>11</v>
      </c>
      <c r="B13" s="46">
        <v>258.8</v>
      </c>
      <c r="C13" s="46">
        <v>258.8</v>
      </c>
      <c r="D13" s="87">
        <f t="shared" si="0"/>
        <v>100</v>
      </c>
    </row>
    <row r="14" spans="1:4" ht="24" customHeight="1">
      <c r="A14" s="9" t="s">
        <v>12</v>
      </c>
      <c r="B14" s="46">
        <v>5148.3</v>
      </c>
      <c r="C14" s="46">
        <v>3861.2</v>
      </c>
      <c r="D14" s="87">
        <f t="shared" si="0"/>
        <v>74.99951440281258</v>
      </c>
    </row>
    <row r="15" spans="1:4" ht="24" customHeight="1">
      <c r="A15" s="9" t="s">
        <v>13</v>
      </c>
      <c r="B15" s="46">
        <v>2791.8</v>
      </c>
      <c r="C15" s="46">
        <v>2093.9</v>
      </c>
      <c r="D15" s="87">
        <f t="shared" si="0"/>
        <v>75.00179095923777</v>
      </c>
    </row>
    <row r="16" spans="1:4" ht="24" customHeight="1">
      <c r="A16" s="9" t="s">
        <v>14</v>
      </c>
      <c r="B16" s="46">
        <v>1053.9</v>
      </c>
      <c r="C16" s="46">
        <v>845.9</v>
      </c>
      <c r="D16" s="87">
        <f t="shared" si="0"/>
        <v>80.26378214251825</v>
      </c>
    </row>
    <row r="17" spans="1:4" ht="24" customHeight="1">
      <c r="A17" s="9" t="s">
        <v>15</v>
      </c>
      <c r="B17" s="46">
        <v>2014</v>
      </c>
      <c r="C17" s="46">
        <v>1678.3</v>
      </c>
      <c r="D17" s="87">
        <f t="shared" si="0"/>
        <v>83.33167825223435</v>
      </c>
    </row>
    <row r="18" spans="1:4" ht="24" customHeight="1">
      <c r="A18" s="11" t="s">
        <v>16</v>
      </c>
      <c r="B18" s="88">
        <f>SUM(B6:B17)</f>
        <v>31041.5</v>
      </c>
      <c r="C18" s="88">
        <f>SUM(C6:C17)</f>
        <v>25183.600000000002</v>
      </c>
      <c r="D18" s="89">
        <f t="shared" si="0"/>
        <v>81.12881142986004</v>
      </c>
    </row>
    <row r="19" spans="1:4" ht="15.75">
      <c r="A19" s="5"/>
      <c r="B19" s="5"/>
      <c r="C19" s="5"/>
      <c r="D19" s="5"/>
    </row>
  </sheetData>
  <sheetProtection/>
  <mergeCells count="3">
    <mergeCell ref="A1:D1"/>
    <mergeCell ref="B4:D4"/>
    <mergeCell ref="A4:A5"/>
  </mergeCells>
  <printOptions/>
  <pageMargins left="0.9055118110236221" right="0.15748031496062992" top="0.984251968503937" bottom="0.1968503937007874" header="0.511811023622047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1.875" style="0" customWidth="1"/>
    <col min="2" max="3" width="10.00390625" style="0" bestFit="1" customWidth="1"/>
    <col min="4" max="4" width="9.25390625" style="0" bestFit="1" customWidth="1"/>
    <col min="5" max="5" width="13.625" style="0" bestFit="1" customWidth="1"/>
    <col min="6" max="6" width="12.00390625" style="0" bestFit="1" customWidth="1"/>
    <col min="7" max="7" width="9.75390625" style="0" bestFit="1" customWidth="1"/>
    <col min="8" max="8" width="10.875" style="0" customWidth="1"/>
    <col min="9" max="9" width="10.00390625" style="0" customWidth="1"/>
    <col min="10" max="10" width="11.875" style="0" bestFit="1" customWidth="1"/>
  </cols>
  <sheetData>
    <row r="1" spans="1:10" ht="21" customHeight="1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</row>
    <row r="2" ht="12.75">
      <c r="A2" s="3" t="s">
        <v>2</v>
      </c>
    </row>
    <row r="3" spans="1:10" ht="79.5" customHeight="1">
      <c r="A3" s="63" t="s">
        <v>3</v>
      </c>
      <c r="B3" s="65" t="s">
        <v>19</v>
      </c>
      <c r="C3" s="66"/>
      <c r="D3" s="67"/>
      <c r="E3" s="62" t="s">
        <v>99</v>
      </c>
      <c r="F3" s="62"/>
      <c r="G3" s="62"/>
      <c r="H3" s="59" t="s">
        <v>21</v>
      </c>
      <c r="I3" s="60"/>
      <c r="J3" s="61"/>
    </row>
    <row r="4" spans="1:10" ht="24" customHeight="1">
      <c r="A4" s="64"/>
      <c r="B4" s="4" t="s">
        <v>0</v>
      </c>
      <c r="C4" s="4" t="s">
        <v>1</v>
      </c>
      <c r="D4" s="43" t="s">
        <v>33</v>
      </c>
      <c r="E4" s="4" t="s">
        <v>0</v>
      </c>
      <c r="F4" s="4" t="s">
        <v>1</v>
      </c>
      <c r="G4" s="43" t="s">
        <v>33</v>
      </c>
      <c r="H4" s="4" t="s">
        <v>0</v>
      </c>
      <c r="I4" s="4" t="s">
        <v>1</v>
      </c>
      <c r="J4" s="43" t="s">
        <v>33</v>
      </c>
    </row>
    <row r="5" spans="1:10" ht="24" customHeight="1">
      <c r="A5" s="9" t="s">
        <v>5</v>
      </c>
      <c r="B5" s="46">
        <v>329.4</v>
      </c>
      <c r="C5" s="46">
        <v>247.2</v>
      </c>
      <c r="D5" s="85">
        <f>SUM(C5/B5*100)</f>
        <v>75.0455373406193</v>
      </c>
      <c r="E5" s="46">
        <v>120.1</v>
      </c>
      <c r="F5" s="46">
        <v>76.7</v>
      </c>
      <c r="G5" s="85">
        <f>SUM(F5/E5*100)</f>
        <v>63.86344712739385</v>
      </c>
      <c r="H5" s="10">
        <f>SUM(B5+E5)</f>
        <v>449.5</v>
      </c>
      <c r="I5" s="10">
        <f>SUM(C5+F5)</f>
        <v>323.9</v>
      </c>
      <c r="J5" s="85">
        <f>SUM(I5/H5*100)</f>
        <v>72.05784204671856</v>
      </c>
    </row>
    <row r="6" spans="1:10" ht="24" customHeight="1">
      <c r="A6" s="9" t="s">
        <v>4</v>
      </c>
      <c r="B6" s="47"/>
      <c r="C6" s="46"/>
      <c r="D6" s="90"/>
      <c r="E6" s="47"/>
      <c r="F6" s="46"/>
      <c r="G6" s="90"/>
      <c r="H6" s="10"/>
      <c r="I6" s="10"/>
      <c r="J6" s="85"/>
    </row>
    <row r="7" spans="1:10" ht="24" customHeight="1">
      <c r="A7" s="9" t="s">
        <v>6</v>
      </c>
      <c r="B7" s="46">
        <v>329.3</v>
      </c>
      <c r="C7" s="46">
        <v>247.1</v>
      </c>
      <c r="D7" s="85">
        <f aca="true" t="shared" si="0" ref="D7:D17">SUM(C7/B7*100)</f>
        <v>75.03795930762223</v>
      </c>
      <c r="E7" s="46">
        <v>20</v>
      </c>
      <c r="F7" s="46">
        <v>15</v>
      </c>
      <c r="G7" s="85">
        <f aca="true" t="shared" si="1" ref="G7:G17">SUM(F7/E7*100)</f>
        <v>75</v>
      </c>
      <c r="H7" s="10">
        <f aca="true" t="shared" si="2" ref="H7:H17">SUM(B7+E7)</f>
        <v>349.3</v>
      </c>
      <c r="I7" s="10">
        <f aca="true" t="shared" si="3" ref="I7:I17">SUM(C7+F7)</f>
        <v>262.1</v>
      </c>
      <c r="J7" s="85">
        <f aca="true" t="shared" si="4" ref="J7:J16">SUM(I7/H7*100)</f>
        <v>75.03578585742915</v>
      </c>
    </row>
    <row r="8" spans="1:10" ht="24" customHeight="1">
      <c r="A8" s="9" t="s">
        <v>7</v>
      </c>
      <c r="B8" s="46">
        <v>329.4</v>
      </c>
      <c r="C8" s="46">
        <v>247.2</v>
      </c>
      <c r="D8" s="85">
        <f t="shared" si="0"/>
        <v>75.0455373406193</v>
      </c>
      <c r="E8" s="46">
        <v>100.1</v>
      </c>
      <c r="F8" s="46">
        <v>63.4</v>
      </c>
      <c r="G8" s="85">
        <f t="shared" si="1"/>
        <v>63.336663336663335</v>
      </c>
      <c r="H8" s="10">
        <f t="shared" si="2"/>
        <v>429.5</v>
      </c>
      <c r="I8" s="10">
        <f t="shared" si="3"/>
        <v>310.59999999999997</v>
      </c>
      <c r="J8" s="85">
        <f t="shared" si="4"/>
        <v>72.31664726426075</v>
      </c>
    </row>
    <row r="9" spans="1:10" ht="24" customHeight="1">
      <c r="A9" s="9" t="s">
        <v>8</v>
      </c>
      <c r="B9" s="46">
        <v>329.4</v>
      </c>
      <c r="C9" s="46">
        <v>247</v>
      </c>
      <c r="D9" s="85">
        <f t="shared" si="0"/>
        <v>74.98482088646024</v>
      </c>
      <c r="E9" s="46">
        <v>120.1</v>
      </c>
      <c r="F9" s="46">
        <v>90.1</v>
      </c>
      <c r="G9" s="85">
        <f t="shared" si="1"/>
        <v>75.02081598667777</v>
      </c>
      <c r="H9" s="10">
        <f t="shared" si="2"/>
        <v>449.5</v>
      </c>
      <c r="I9" s="10">
        <f t="shared" si="3"/>
        <v>337.1</v>
      </c>
      <c r="J9" s="85">
        <f t="shared" si="4"/>
        <v>74.9944382647386</v>
      </c>
    </row>
    <row r="10" spans="1:10" ht="24" customHeight="1">
      <c r="A10" s="9" t="s">
        <v>9</v>
      </c>
      <c r="B10" s="46">
        <v>329.3</v>
      </c>
      <c r="C10" s="46">
        <v>247</v>
      </c>
      <c r="D10" s="85">
        <f t="shared" si="0"/>
        <v>75.00759186152445</v>
      </c>
      <c r="E10" s="46">
        <v>80.1</v>
      </c>
      <c r="F10" s="46">
        <v>60.1</v>
      </c>
      <c r="G10" s="85">
        <f t="shared" si="1"/>
        <v>75.03121098626717</v>
      </c>
      <c r="H10" s="10">
        <f t="shared" si="2"/>
        <v>409.4</v>
      </c>
      <c r="I10" s="10">
        <f t="shared" si="3"/>
        <v>307.1</v>
      </c>
      <c r="J10" s="85">
        <f t="shared" si="4"/>
        <v>75.0122129946263</v>
      </c>
    </row>
    <row r="11" spans="1:10" ht="24" customHeight="1">
      <c r="A11" s="9" t="s">
        <v>10</v>
      </c>
      <c r="B11" s="46">
        <v>329.3</v>
      </c>
      <c r="C11" s="46">
        <v>246.9</v>
      </c>
      <c r="D11" s="85">
        <f t="shared" si="0"/>
        <v>74.97722441542666</v>
      </c>
      <c r="E11" s="46">
        <v>120.1</v>
      </c>
      <c r="F11" s="46">
        <v>90.1</v>
      </c>
      <c r="G11" s="85">
        <f t="shared" si="1"/>
        <v>75.02081598667777</v>
      </c>
      <c r="H11" s="10">
        <f t="shared" si="2"/>
        <v>449.4</v>
      </c>
      <c r="I11" s="10">
        <f t="shared" si="3"/>
        <v>337</v>
      </c>
      <c r="J11" s="85">
        <f t="shared" si="4"/>
        <v>74.98887405429461</v>
      </c>
    </row>
    <row r="12" spans="1:10" ht="24" customHeight="1">
      <c r="A12" s="9" t="s">
        <v>11</v>
      </c>
      <c r="B12" s="46">
        <v>329.3</v>
      </c>
      <c r="C12" s="46">
        <v>246.9</v>
      </c>
      <c r="D12" s="85">
        <f t="shared" si="0"/>
        <v>74.97722441542666</v>
      </c>
      <c r="E12" s="46">
        <v>40</v>
      </c>
      <c r="F12" s="46">
        <v>30</v>
      </c>
      <c r="G12" s="85">
        <f t="shared" si="1"/>
        <v>75</v>
      </c>
      <c r="H12" s="10">
        <f t="shared" si="2"/>
        <v>369.3</v>
      </c>
      <c r="I12" s="10">
        <f t="shared" si="3"/>
        <v>276.9</v>
      </c>
      <c r="J12" s="85">
        <f t="shared" si="4"/>
        <v>74.97969130787976</v>
      </c>
    </row>
    <row r="13" spans="1:10" ht="24" customHeight="1">
      <c r="A13" s="9" t="s">
        <v>12</v>
      </c>
      <c r="B13" s="46">
        <v>329.4</v>
      </c>
      <c r="C13" s="46">
        <v>247.1</v>
      </c>
      <c r="D13" s="85">
        <f t="shared" si="0"/>
        <v>75.01517911353977</v>
      </c>
      <c r="E13" s="46">
        <v>180.1</v>
      </c>
      <c r="F13" s="46">
        <v>113.4</v>
      </c>
      <c r="G13" s="85">
        <f t="shared" si="1"/>
        <v>62.96501943364798</v>
      </c>
      <c r="H13" s="10">
        <f t="shared" si="2"/>
        <v>509.5</v>
      </c>
      <c r="I13" s="10">
        <f t="shared" si="3"/>
        <v>360.5</v>
      </c>
      <c r="J13" s="85">
        <f t="shared" si="4"/>
        <v>70.75564278704613</v>
      </c>
    </row>
    <row r="14" spans="1:10" ht="24" customHeight="1">
      <c r="A14" s="9" t="s">
        <v>13</v>
      </c>
      <c r="B14" s="46">
        <v>329.3</v>
      </c>
      <c r="C14" s="46">
        <v>246.9</v>
      </c>
      <c r="D14" s="85">
        <f t="shared" si="0"/>
        <v>74.97722441542666</v>
      </c>
      <c r="E14" s="46">
        <v>120.1</v>
      </c>
      <c r="F14" s="46">
        <v>91.7</v>
      </c>
      <c r="G14" s="85">
        <f t="shared" si="1"/>
        <v>76.35303913405495</v>
      </c>
      <c r="H14" s="10">
        <f t="shared" si="2"/>
        <v>449.4</v>
      </c>
      <c r="I14" s="10">
        <f t="shared" si="3"/>
        <v>338.6</v>
      </c>
      <c r="J14" s="85">
        <f t="shared" si="4"/>
        <v>75.34490431686694</v>
      </c>
    </row>
    <row r="15" spans="1:10" ht="24" customHeight="1">
      <c r="A15" s="9" t="s">
        <v>14</v>
      </c>
      <c r="B15" s="46">
        <v>329.3</v>
      </c>
      <c r="C15" s="46">
        <v>246.9</v>
      </c>
      <c r="D15" s="85">
        <f t="shared" si="0"/>
        <v>74.97722441542666</v>
      </c>
      <c r="E15" s="46">
        <v>120.1</v>
      </c>
      <c r="F15" s="46">
        <v>86.7</v>
      </c>
      <c r="G15" s="85">
        <f t="shared" si="1"/>
        <v>72.18984179850125</v>
      </c>
      <c r="H15" s="10">
        <f t="shared" si="2"/>
        <v>449.4</v>
      </c>
      <c r="I15" s="10">
        <f t="shared" si="3"/>
        <v>333.6</v>
      </c>
      <c r="J15" s="85">
        <f t="shared" si="4"/>
        <v>74.23230974632845</v>
      </c>
    </row>
    <row r="16" spans="1:10" ht="24" customHeight="1">
      <c r="A16" s="9" t="s">
        <v>15</v>
      </c>
      <c r="B16" s="46">
        <v>329.3</v>
      </c>
      <c r="C16" s="46">
        <v>246.9</v>
      </c>
      <c r="D16" s="85">
        <f t="shared" si="0"/>
        <v>74.97722441542666</v>
      </c>
      <c r="E16" s="46">
        <v>100.1</v>
      </c>
      <c r="F16" s="46">
        <v>75.1</v>
      </c>
      <c r="G16" s="85">
        <f t="shared" si="1"/>
        <v>75.02497502497502</v>
      </c>
      <c r="H16" s="10">
        <f t="shared" si="2"/>
        <v>429.4</v>
      </c>
      <c r="I16" s="10">
        <f t="shared" si="3"/>
        <v>322</v>
      </c>
      <c r="J16" s="85">
        <f t="shared" si="4"/>
        <v>74.98835584536563</v>
      </c>
    </row>
    <row r="17" spans="1:10" ht="24" customHeight="1">
      <c r="A17" s="11" t="s">
        <v>16</v>
      </c>
      <c r="B17" s="48">
        <f>SUM(B4:B16)</f>
        <v>3622.7000000000007</v>
      </c>
      <c r="C17" s="48">
        <f>SUM(C5:C16)</f>
        <v>2717.1000000000004</v>
      </c>
      <c r="D17" s="86">
        <f t="shared" si="0"/>
        <v>75.00207027907362</v>
      </c>
      <c r="E17" s="48">
        <f>SUM(E5:E16)</f>
        <v>1120.9</v>
      </c>
      <c r="F17" s="48">
        <f>SUM(F5:F16)</f>
        <v>792.3000000000001</v>
      </c>
      <c r="G17" s="86">
        <f t="shared" si="1"/>
        <v>70.68427156749041</v>
      </c>
      <c r="H17" s="12">
        <f t="shared" si="2"/>
        <v>4743.6</v>
      </c>
      <c r="I17" s="12">
        <f t="shared" si="3"/>
        <v>3509.4000000000005</v>
      </c>
      <c r="J17" s="86">
        <f>SUM(I17/H17*100)</f>
        <v>73.9817859853276</v>
      </c>
    </row>
    <row r="18" spans="1:7" ht="12.75">
      <c r="A18" s="3"/>
      <c r="B18" s="3"/>
      <c r="C18" s="3"/>
      <c r="D18" s="3"/>
      <c r="E18" s="3"/>
      <c r="F18" s="3"/>
      <c r="G18" s="7"/>
    </row>
  </sheetData>
  <sheetProtection/>
  <mergeCells count="5">
    <mergeCell ref="H3:J3"/>
    <mergeCell ref="E3:G3"/>
    <mergeCell ref="A3:A4"/>
    <mergeCell ref="B3:D3"/>
    <mergeCell ref="A1:J1"/>
  </mergeCells>
  <printOptions/>
  <pageMargins left="0.8" right="0.17" top="1" bottom="0.23" header="0.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L7" sqref="BL7:BL19"/>
    </sheetView>
  </sheetViews>
  <sheetFormatPr defaultColWidth="9.00390625" defaultRowHeight="12.75"/>
  <cols>
    <col min="1" max="1" width="22.00390625" style="0" customWidth="1"/>
    <col min="2" max="2" width="11.375" style="0" customWidth="1"/>
    <col min="3" max="3" width="10.375" style="0" customWidth="1"/>
    <col min="4" max="4" width="7.25390625" style="0" customWidth="1"/>
    <col min="5" max="5" width="11.25390625" style="0" customWidth="1"/>
    <col min="6" max="6" width="10.75390625" style="0" customWidth="1"/>
    <col min="7" max="7" width="7.875" style="0" customWidth="1"/>
    <col min="8" max="8" width="10.125" style="0" customWidth="1"/>
    <col min="9" max="9" width="10.25390625" style="0" customWidth="1"/>
    <col min="10" max="10" width="7.25390625" style="0" customWidth="1"/>
    <col min="11" max="11" width="9.25390625" style="0" customWidth="1"/>
    <col min="12" max="12" width="9.75390625" style="0" customWidth="1"/>
    <col min="13" max="13" width="8.125" style="0" customWidth="1"/>
    <col min="14" max="15" width="9.75390625" style="0" customWidth="1"/>
    <col min="16" max="16" width="7.25390625" style="0" customWidth="1"/>
    <col min="17" max="17" width="10.25390625" style="0" customWidth="1"/>
    <col min="18" max="18" width="9.75390625" style="0" customWidth="1"/>
    <col min="19" max="19" width="7.625" style="0" customWidth="1"/>
    <col min="20" max="20" width="11.00390625" style="0" customWidth="1"/>
    <col min="21" max="21" width="11.75390625" style="0" customWidth="1"/>
    <col min="22" max="22" width="8.625" style="0" customWidth="1"/>
    <col min="23" max="23" width="12.375" style="0" customWidth="1"/>
    <col min="24" max="24" width="11.875" style="0" customWidth="1"/>
    <col min="25" max="25" width="9.00390625" style="0" customWidth="1"/>
    <col min="26" max="27" width="9.75390625" style="0" customWidth="1"/>
    <col min="28" max="28" width="7.00390625" style="0" customWidth="1"/>
    <col min="29" max="30" width="9.75390625" style="0" customWidth="1"/>
    <col min="31" max="31" width="7.875" style="0" customWidth="1"/>
    <col min="32" max="33" width="9.75390625" style="0" customWidth="1"/>
    <col min="34" max="34" width="7.25390625" style="0" customWidth="1"/>
    <col min="35" max="35" width="10.875" style="0" customWidth="1"/>
    <col min="36" max="36" width="9.875" style="0" customWidth="1"/>
    <col min="37" max="37" width="7.25390625" style="0" customWidth="1"/>
    <col min="38" max="39" width="9.75390625" style="0" customWidth="1"/>
    <col min="40" max="40" width="7.00390625" style="0" customWidth="1"/>
    <col min="41" max="42" width="9.75390625" style="0" customWidth="1"/>
    <col min="43" max="43" width="7.25390625" style="0" customWidth="1"/>
    <col min="44" max="44" width="11.375" style="0" customWidth="1"/>
    <col min="45" max="45" width="10.75390625" style="0" customWidth="1"/>
    <col min="46" max="46" width="7.25390625" style="0" customWidth="1"/>
    <col min="47" max="48" width="9.75390625" style="0" customWidth="1"/>
    <col min="49" max="49" width="7.375" style="0" customWidth="1"/>
    <col min="50" max="51" width="9.75390625" style="0" customWidth="1"/>
    <col min="52" max="52" width="7.00390625" style="0" customWidth="1"/>
    <col min="53" max="54" width="9.75390625" style="0" customWidth="1"/>
    <col min="55" max="55" width="7.625" style="0" customWidth="1"/>
    <col min="56" max="57" width="9.75390625" style="0" customWidth="1"/>
    <col min="58" max="58" width="7.625" style="0" customWidth="1"/>
    <col min="59" max="60" width="9.75390625" style="0" customWidth="1"/>
    <col min="61" max="61" width="7.00390625" style="0" customWidth="1"/>
    <col min="62" max="63" width="9.75390625" style="0" customWidth="1"/>
    <col min="64" max="64" width="7.00390625" style="0" customWidth="1"/>
    <col min="65" max="65" width="9.75390625" style="0" customWidth="1"/>
  </cols>
  <sheetData>
    <row r="1" spans="2:33" ht="39" customHeight="1">
      <c r="B1" s="69" t="s">
        <v>88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2</v>
      </c>
    </row>
    <row r="3" spans="1:46" ht="15.75">
      <c r="A3" s="63"/>
      <c r="B3" s="70" t="s">
        <v>22</v>
      </c>
      <c r="C3" s="71"/>
      <c r="D3" s="72"/>
      <c r="E3" s="63" t="s">
        <v>36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34"/>
      <c r="AP3" s="34"/>
      <c r="AQ3" s="34"/>
      <c r="AR3" s="34"/>
      <c r="AS3" s="34"/>
      <c r="AT3" s="34"/>
    </row>
    <row r="4" spans="1:64" ht="117" customHeight="1">
      <c r="A4" s="63"/>
      <c r="B4" s="73"/>
      <c r="C4" s="74"/>
      <c r="D4" s="75"/>
      <c r="E4" s="59" t="s">
        <v>65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59" t="s">
        <v>92</v>
      </c>
      <c r="U4" s="60"/>
      <c r="V4" s="61"/>
      <c r="W4" s="59" t="s">
        <v>94</v>
      </c>
      <c r="X4" s="60"/>
      <c r="Y4" s="61"/>
      <c r="Z4" s="59" t="s">
        <v>66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9" t="s">
        <v>67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/>
    </row>
    <row r="5" spans="1:66" ht="114" customHeight="1">
      <c r="A5" s="63"/>
      <c r="B5" s="76"/>
      <c r="C5" s="77"/>
      <c r="D5" s="78"/>
      <c r="E5" s="62" t="s">
        <v>52</v>
      </c>
      <c r="F5" s="62"/>
      <c r="G5" s="62"/>
      <c r="H5" s="62" t="s">
        <v>50</v>
      </c>
      <c r="I5" s="62"/>
      <c r="J5" s="62"/>
      <c r="K5" s="62" t="s">
        <v>51</v>
      </c>
      <c r="L5" s="62"/>
      <c r="M5" s="62"/>
      <c r="N5" s="62" t="s">
        <v>53</v>
      </c>
      <c r="O5" s="62"/>
      <c r="P5" s="62"/>
      <c r="Q5" s="62" t="s">
        <v>54</v>
      </c>
      <c r="R5" s="62"/>
      <c r="S5" s="62"/>
      <c r="T5" s="65" t="s">
        <v>93</v>
      </c>
      <c r="U5" s="66"/>
      <c r="V5" s="67"/>
      <c r="W5" s="65" t="s">
        <v>85</v>
      </c>
      <c r="X5" s="66"/>
      <c r="Y5" s="67"/>
      <c r="Z5" s="62" t="s">
        <v>55</v>
      </c>
      <c r="AA5" s="62"/>
      <c r="AB5" s="62"/>
      <c r="AC5" s="62" t="s">
        <v>56</v>
      </c>
      <c r="AD5" s="62"/>
      <c r="AE5" s="62"/>
      <c r="AF5" s="62" t="s">
        <v>23</v>
      </c>
      <c r="AG5" s="62"/>
      <c r="AH5" s="62"/>
      <c r="AI5" s="65" t="s">
        <v>80</v>
      </c>
      <c r="AJ5" s="66"/>
      <c r="AK5" s="67"/>
      <c r="AL5" s="62" t="s">
        <v>26</v>
      </c>
      <c r="AM5" s="62"/>
      <c r="AN5" s="62"/>
      <c r="AO5" s="62" t="s">
        <v>42</v>
      </c>
      <c r="AP5" s="62"/>
      <c r="AQ5" s="62"/>
      <c r="AR5" s="65" t="s">
        <v>81</v>
      </c>
      <c r="AS5" s="66"/>
      <c r="AT5" s="67"/>
      <c r="AU5" s="62" t="s">
        <v>74</v>
      </c>
      <c r="AV5" s="62"/>
      <c r="AW5" s="62"/>
      <c r="AX5" s="65" t="s">
        <v>75</v>
      </c>
      <c r="AY5" s="66"/>
      <c r="AZ5" s="67"/>
      <c r="BA5" s="62" t="s">
        <v>58</v>
      </c>
      <c r="BB5" s="62"/>
      <c r="BC5" s="62"/>
      <c r="BD5" s="62" t="s">
        <v>35</v>
      </c>
      <c r="BE5" s="62"/>
      <c r="BF5" s="62"/>
      <c r="BG5" s="62" t="s">
        <v>59</v>
      </c>
      <c r="BH5" s="62"/>
      <c r="BI5" s="62"/>
      <c r="BJ5" s="62" t="s">
        <v>68</v>
      </c>
      <c r="BK5" s="62"/>
      <c r="BL5" s="62"/>
      <c r="BM5" s="35"/>
      <c r="BN5" s="35"/>
    </row>
    <row r="6" spans="1:65" ht="29.25" customHeight="1">
      <c r="A6" s="63"/>
      <c r="B6" s="4" t="s">
        <v>0</v>
      </c>
      <c r="C6" s="4" t="s">
        <v>1</v>
      </c>
      <c r="D6" s="43" t="s">
        <v>33</v>
      </c>
      <c r="E6" s="4" t="s">
        <v>0</v>
      </c>
      <c r="F6" s="4" t="s">
        <v>1</v>
      </c>
      <c r="G6" s="43" t="s">
        <v>33</v>
      </c>
      <c r="H6" s="4" t="s">
        <v>0</v>
      </c>
      <c r="I6" s="4" t="s">
        <v>1</v>
      </c>
      <c r="J6" s="43" t="s">
        <v>33</v>
      </c>
      <c r="K6" s="4" t="s">
        <v>0</v>
      </c>
      <c r="L6" s="4" t="s">
        <v>1</v>
      </c>
      <c r="M6" s="43" t="s">
        <v>33</v>
      </c>
      <c r="N6" s="4" t="s">
        <v>0</v>
      </c>
      <c r="O6" s="4" t="s">
        <v>1</v>
      </c>
      <c r="P6" s="43" t="s">
        <v>33</v>
      </c>
      <c r="Q6" s="4" t="s">
        <v>0</v>
      </c>
      <c r="R6" s="4" t="s">
        <v>1</v>
      </c>
      <c r="S6" s="43" t="s">
        <v>33</v>
      </c>
      <c r="T6" s="4" t="s">
        <v>0</v>
      </c>
      <c r="U6" s="4" t="s">
        <v>1</v>
      </c>
      <c r="V6" s="43" t="s">
        <v>33</v>
      </c>
      <c r="W6" s="4" t="s">
        <v>0</v>
      </c>
      <c r="X6" s="4" t="s">
        <v>1</v>
      </c>
      <c r="Y6" s="43" t="s">
        <v>33</v>
      </c>
      <c r="Z6" s="4" t="s">
        <v>0</v>
      </c>
      <c r="AA6" s="4" t="s">
        <v>1</v>
      </c>
      <c r="AB6" s="43" t="s">
        <v>33</v>
      </c>
      <c r="AC6" s="4" t="s">
        <v>0</v>
      </c>
      <c r="AD6" s="4" t="s">
        <v>1</v>
      </c>
      <c r="AE6" s="43" t="s">
        <v>33</v>
      </c>
      <c r="AF6" s="4" t="s">
        <v>0</v>
      </c>
      <c r="AG6" s="4" t="s">
        <v>1</v>
      </c>
      <c r="AH6" s="43" t="s">
        <v>33</v>
      </c>
      <c r="AI6" s="4" t="s">
        <v>0</v>
      </c>
      <c r="AJ6" s="4" t="s">
        <v>1</v>
      </c>
      <c r="AK6" s="43" t="s">
        <v>33</v>
      </c>
      <c r="AL6" s="4" t="s">
        <v>0</v>
      </c>
      <c r="AM6" s="4" t="s">
        <v>1</v>
      </c>
      <c r="AN6" s="43" t="s">
        <v>33</v>
      </c>
      <c r="AO6" s="4" t="s">
        <v>0</v>
      </c>
      <c r="AP6" s="4" t="s">
        <v>1</v>
      </c>
      <c r="AQ6" s="43" t="s">
        <v>33</v>
      </c>
      <c r="AR6" s="4" t="s">
        <v>0</v>
      </c>
      <c r="AS6" s="4" t="s">
        <v>1</v>
      </c>
      <c r="AT6" s="43" t="s">
        <v>33</v>
      </c>
      <c r="AU6" s="4" t="s">
        <v>0</v>
      </c>
      <c r="AV6" s="4" t="s">
        <v>1</v>
      </c>
      <c r="AW6" s="43" t="s">
        <v>33</v>
      </c>
      <c r="AX6" s="4" t="s">
        <v>0</v>
      </c>
      <c r="AY6" s="4" t="s">
        <v>1</v>
      </c>
      <c r="AZ6" s="43" t="s">
        <v>33</v>
      </c>
      <c r="BA6" s="4" t="s">
        <v>0</v>
      </c>
      <c r="BB6" s="4" t="s">
        <v>1</v>
      </c>
      <c r="BC6" s="43" t="s">
        <v>33</v>
      </c>
      <c r="BD6" s="4" t="s">
        <v>0</v>
      </c>
      <c r="BE6" s="4" t="s">
        <v>1</v>
      </c>
      <c r="BF6" s="43" t="s">
        <v>33</v>
      </c>
      <c r="BG6" s="4" t="s">
        <v>0</v>
      </c>
      <c r="BH6" s="4" t="s">
        <v>1</v>
      </c>
      <c r="BI6" s="43" t="s">
        <v>33</v>
      </c>
      <c r="BJ6" s="4" t="s">
        <v>0</v>
      </c>
      <c r="BK6" s="4" t="s">
        <v>1</v>
      </c>
      <c r="BL6" s="43" t="s">
        <v>33</v>
      </c>
      <c r="BM6" s="36"/>
    </row>
    <row r="7" spans="1:64" ht="18.75">
      <c r="A7" s="19" t="s">
        <v>5</v>
      </c>
      <c r="B7" s="41">
        <f>SUM(E7+H7+K7+N7+Q7+Z7+AC7+AF7+AL7+AO7+AU7+AX7+BA7+BD7+BG7+BJ7+AI7+AR7+T7+W7)</f>
        <v>11205.900000000001</v>
      </c>
      <c r="C7" s="41">
        <f aca="true" t="shared" si="0" ref="C7:C18">SUM(F7+I7+L7+O7+R7+AA7+AD7+AG7+AM7+AP7+AV7+AY7+BB7+BE7+BH7+BK7+AJ7+AS7+U7+X7)</f>
        <v>3747.6000000000004</v>
      </c>
      <c r="D7" s="91">
        <f>SUM(C7/B7*100)</f>
        <v>33.44309694000482</v>
      </c>
      <c r="E7" s="13">
        <v>1948.3</v>
      </c>
      <c r="F7" s="13">
        <v>1516.2</v>
      </c>
      <c r="G7" s="91">
        <f>SUM(F7/E7*100)</f>
        <v>77.82169070471694</v>
      </c>
      <c r="H7" s="13">
        <v>719.6</v>
      </c>
      <c r="I7" s="13">
        <v>410.7</v>
      </c>
      <c r="J7" s="91">
        <f>SUM(I7/H7*100)</f>
        <v>57.0733740967204</v>
      </c>
      <c r="K7" s="41"/>
      <c r="L7" s="13"/>
      <c r="M7" s="91"/>
      <c r="N7" s="41">
        <v>900</v>
      </c>
      <c r="O7" s="13">
        <v>895.7</v>
      </c>
      <c r="P7" s="91">
        <f>SUM(O7/N7*100)</f>
        <v>99.52222222222223</v>
      </c>
      <c r="Q7" s="13">
        <v>430</v>
      </c>
      <c r="R7" s="13">
        <v>430</v>
      </c>
      <c r="S7" s="91">
        <f>SUM(R7/Q7*100)</f>
        <v>100</v>
      </c>
      <c r="T7" s="41">
        <v>10</v>
      </c>
      <c r="U7" s="41">
        <v>10</v>
      </c>
      <c r="V7" s="91">
        <f>SUM(U7/T7*100)</f>
        <v>100</v>
      </c>
      <c r="W7" s="41"/>
      <c r="X7" s="41"/>
      <c r="Y7" s="91"/>
      <c r="Z7" s="41">
        <v>612.8</v>
      </c>
      <c r="AA7" s="41">
        <v>0</v>
      </c>
      <c r="AB7" s="91">
        <f>SUM(AA7/Z7*100)</f>
        <v>0</v>
      </c>
      <c r="AC7" s="41"/>
      <c r="AD7" s="41"/>
      <c r="AE7" s="91"/>
      <c r="AF7" s="13">
        <v>6005</v>
      </c>
      <c r="AG7" s="13">
        <v>0</v>
      </c>
      <c r="AH7" s="91">
        <f>SUM(AG7/AF7*100)</f>
        <v>0</v>
      </c>
      <c r="AI7" s="41"/>
      <c r="AJ7" s="41"/>
      <c r="AK7" s="91"/>
      <c r="AL7" s="13">
        <v>240</v>
      </c>
      <c r="AM7" s="13">
        <v>240</v>
      </c>
      <c r="AN7" s="91">
        <f>SUM(AM7/AL7*100)</f>
        <v>100</v>
      </c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13">
        <v>132.4</v>
      </c>
      <c r="BB7" s="13">
        <v>129.1</v>
      </c>
      <c r="BC7" s="91">
        <f>SUM(BB7/BA7*100)</f>
        <v>97.50755287009063</v>
      </c>
      <c r="BD7" s="13">
        <v>58.2</v>
      </c>
      <c r="BE7" s="13">
        <v>30</v>
      </c>
      <c r="BF7" s="91">
        <f aca="true" t="shared" si="1" ref="BF7:BF12">SUM(BE7/BD7*100)</f>
        <v>51.546391752577314</v>
      </c>
      <c r="BG7" s="13">
        <v>124.7</v>
      </c>
      <c r="BH7" s="13">
        <v>73.4</v>
      </c>
      <c r="BI7" s="91">
        <f aca="true" t="shared" si="2" ref="BI7:BI12">SUM(BH7/BG7*100)</f>
        <v>58.861267040898156</v>
      </c>
      <c r="BJ7" s="13">
        <v>24.9</v>
      </c>
      <c r="BK7" s="13">
        <v>12.5</v>
      </c>
      <c r="BL7" s="91">
        <f aca="true" t="shared" si="3" ref="BL7:BL12">SUM(BK7/BJ7*100)</f>
        <v>50.20080321285141</v>
      </c>
    </row>
    <row r="8" spans="1:64" ht="18.75">
      <c r="A8" s="9" t="s">
        <v>4</v>
      </c>
      <c r="B8" s="41">
        <f aca="true" t="shared" si="4" ref="B8:B18">SUM(E8+H8+K8+N8+Q8+Z8+AC8+AF8+AL8+AO8+AU8+AX8+BA8+BD8+BG8+BJ8+AI8+AR8+T8+W8)</f>
        <v>9636</v>
      </c>
      <c r="C8" s="41">
        <f t="shared" si="0"/>
        <v>9081.8</v>
      </c>
      <c r="D8" s="91">
        <f aca="true" t="shared" si="5" ref="D8:D18">SUM(C8/B8*100)</f>
        <v>94.2486508924865</v>
      </c>
      <c r="E8" s="13">
        <v>2388.3</v>
      </c>
      <c r="F8" s="13">
        <v>2193.6</v>
      </c>
      <c r="G8" s="91">
        <f aca="true" t="shared" si="6" ref="G8:G18">SUM(F8/E8*100)</f>
        <v>91.84775781936942</v>
      </c>
      <c r="H8" s="41"/>
      <c r="I8" s="13"/>
      <c r="J8" s="91"/>
      <c r="K8" s="41">
        <v>273.7</v>
      </c>
      <c r="L8" s="13">
        <v>273.7</v>
      </c>
      <c r="M8" s="91">
        <f>SUM(L8/K8*100)</f>
        <v>100</v>
      </c>
      <c r="N8" s="41"/>
      <c r="O8" s="13"/>
      <c r="P8" s="91"/>
      <c r="Q8" s="13">
        <v>6328</v>
      </c>
      <c r="R8" s="13">
        <v>6316.9</v>
      </c>
      <c r="S8" s="91">
        <f>SUM(R8/Q8*100)</f>
        <v>99.82458912768647</v>
      </c>
      <c r="T8" s="41">
        <v>20</v>
      </c>
      <c r="U8" s="41">
        <v>20</v>
      </c>
      <c r="V8" s="91">
        <f>SUM(U8/T8*100)</f>
        <v>100</v>
      </c>
      <c r="W8" s="41"/>
      <c r="X8" s="41"/>
      <c r="Y8" s="91"/>
      <c r="Z8" s="41"/>
      <c r="AA8" s="41"/>
      <c r="AB8" s="91"/>
      <c r="AC8" s="41"/>
      <c r="AD8" s="41"/>
      <c r="AE8" s="91"/>
      <c r="AF8" s="41"/>
      <c r="AG8" s="41"/>
      <c r="AH8" s="91"/>
      <c r="AI8" s="41"/>
      <c r="AJ8" s="41"/>
      <c r="AK8" s="91"/>
      <c r="AL8" s="41"/>
      <c r="AM8" s="41"/>
      <c r="AN8" s="9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91"/>
      <c r="BD8" s="13">
        <v>175.3</v>
      </c>
      <c r="BE8" s="13">
        <v>79.7</v>
      </c>
      <c r="BF8" s="91">
        <f t="shared" si="1"/>
        <v>45.464917284654874</v>
      </c>
      <c r="BG8" s="13">
        <v>375.6</v>
      </c>
      <c r="BH8" s="13">
        <v>155</v>
      </c>
      <c r="BI8" s="91">
        <f t="shared" si="2"/>
        <v>41.267305644302446</v>
      </c>
      <c r="BJ8" s="13">
        <v>75.1</v>
      </c>
      <c r="BK8" s="13">
        <v>42.9</v>
      </c>
      <c r="BL8" s="91">
        <f t="shared" si="3"/>
        <v>57.12383488681758</v>
      </c>
    </row>
    <row r="9" spans="1:64" ht="18.75">
      <c r="A9" s="19" t="s">
        <v>6</v>
      </c>
      <c r="B9" s="41">
        <f t="shared" si="4"/>
        <v>3515.8</v>
      </c>
      <c r="C9" s="41">
        <f t="shared" si="0"/>
        <v>1710.1000000000001</v>
      </c>
      <c r="D9" s="91">
        <f t="shared" si="5"/>
        <v>48.640423232265775</v>
      </c>
      <c r="E9" s="13">
        <v>707</v>
      </c>
      <c r="F9" s="13">
        <v>346.5</v>
      </c>
      <c r="G9" s="91">
        <f t="shared" si="6"/>
        <v>49.00990099009901</v>
      </c>
      <c r="H9" s="13">
        <v>234.9</v>
      </c>
      <c r="I9" s="13">
        <v>58.7</v>
      </c>
      <c r="J9" s="91">
        <f aca="true" t="shared" si="7" ref="J9:J18">SUM(I9/H9*100)</f>
        <v>24.98935717326522</v>
      </c>
      <c r="K9" s="41">
        <v>200</v>
      </c>
      <c r="L9" s="13">
        <v>200</v>
      </c>
      <c r="M9" s="91">
        <f>SUM(L9/K9*100)</f>
        <v>100</v>
      </c>
      <c r="N9" s="41"/>
      <c r="O9" s="13"/>
      <c r="P9" s="91"/>
      <c r="Q9" s="41"/>
      <c r="R9" s="41"/>
      <c r="S9" s="91"/>
      <c r="T9" s="41"/>
      <c r="U9" s="41"/>
      <c r="V9" s="91"/>
      <c r="W9" s="41"/>
      <c r="X9" s="41"/>
      <c r="Y9" s="91"/>
      <c r="Z9" s="41">
        <v>32.4</v>
      </c>
      <c r="AA9" s="41">
        <v>32.4</v>
      </c>
      <c r="AB9" s="91">
        <f>SUM(AA9/Z9*100)</f>
        <v>100</v>
      </c>
      <c r="AC9" s="41"/>
      <c r="AD9" s="41"/>
      <c r="AE9" s="91"/>
      <c r="AF9" s="13">
        <v>2130</v>
      </c>
      <c r="AG9" s="13">
        <v>958.9</v>
      </c>
      <c r="AH9" s="91">
        <f>SUM(AG9/AF9*100)</f>
        <v>45.018779342723</v>
      </c>
      <c r="AI9" s="41"/>
      <c r="AJ9" s="41"/>
      <c r="AK9" s="91"/>
      <c r="AL9" s="41"/>
      <c r="AM9" s="41"/>
      <c r="AN9" s="9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13">
        <v>82.3</v>
      </c>
      <c r="BB9" s="13">
        <v>81.3</v>
      </c>
      <c r="BC9" s="91">
        <f>SUM(BB9/BA9*100)</f>
        <v>98.78493317132441</v>
      </c>
      <c r="BD9" s="13">
        <v>36.2</v>
      </c>
      <c r="BE9" s="13">
        <v>9</v>
      </c>
      <c r="BF9" s="91">
        <f t="shared" si="1"/>
        <v>24.86187845303867</v>
      </c>
      <c r="BG9" s="13">
        <v>77.5</v>
      </c>
      <c r="BH9" s="13">
        <v>19.4</v>
      </c>
      <c r="BI9" s="91">
        <f t="shared" si="2"/>
        <v>25.032258064516128</v>
      </c>
      <c r="BJ9" s="13">
        <v>15.5</v>
      </c>
      <c r="BK9" s="13">
        <v>3.9</v>
      </c>
      <c r="BL9" s="91">
        <f t="shared" si="3"/>
        <v>25.161290322580644</v>
      </c>
    </row>
    <row r="10" spans="1:64" ht="18.75">
      <c r="A10" s="19" t="s">
        <v>7</v>
      </c>
      <c r="B10" s="41">
        <f t="shared" si="4"/>
        <v>12676</v>
      </c>
      <c r="C10" s="41">
        <f t="shared" si="0"/>
        <v>5562.4</v>
      </c>
      <c r="D10" s="91">
        <f t="shared" si="5"/>
        <v>43.88135058378037</v>
      </c>
      <c r="E10" s="13">
        <v>1118.8</v>
      </c>
      <c r="F10" s="13">
        <v>825.8</v>
      </c>
      <c r="G10" s="91">
        <f t="shared" si="6"/>
        <v>73.81122631390775</v>
      </c>
      <c r="H10" s="13">
        <v>168</v>
      </c>
      <c r="I10" s="13">
        <v>85</v>
      </c>
      <c r="J10" s="91">
        <f t="shared" si="7"/>
        <v>50.595238095238095</v>
      </c>
      <c r="K10" s="41">
        <v>350</v>
      </c>
      <c r="L10" s="13">
        <v>350</v>
      </c>
      <c r="M10" s="91">
        <f>SUM(L10/K10*100)</f>
        <v>100</v>
      </c>
      <c r="N10" s="41"/>
      <c r="O10" s="13"/>
      <c r="P10" s="91"/>
      <c r="Q10" s="41">
        <v>849.3</v>
      </c>
      <c r="R10" s="13">
        <v>849.3</v>
      </c>
      <c r="S10" s="91">
        <f>SUM(R10/Q10*100)</f>
        <v>100</v>
      </c>
      <c r="T10" s="41"/>
      <c r="U10" s="41"/>
      <c r="V10" s="91"/>
      <c r="W10" s="41"/>
      <c r="X10" s="41"/>
      <c r="Y10" s="91"/>
      <c r="Z10" s="13">
        <v>209.7</v>
      </c>
      <c r="AA10" s="13">
        <v>0</v>
      </c>
      <c r="AB10" s="91">
        <f>SUM(AA10/Z10*100)</f>
        <v>0</v>
      </c>
      <c r="AC10" s="13">
        <v>1051.4</v>
      </c>
      <c r="AD10" s="13">
        <v>1051.4</v>
      </c>
      <c r="AE10" s="91">
        <f aca="true" t="shared" si="8" ref="AE10:AE17">SUM(AD10/AC10*100)</f>
        <v>100</v>
      </c>
      <c r="AF10" s="13">
        <v>1337.6</v>
      </c>
      <c r="AG10" s="13">
        <v>758.8</v>
      </c>
      <c r="AH10" s="91">
        <f>SUM(AG10/AF10*100)</f>
        <v>56.72846889952153</v>
      </c>
      <c r="AI10" s="13">
        <v>5640.2</v>
      </c>
      <c r="AJ10" s="41">
        <v>0</v>
      </c>
      <c r="AK10" s="91">
        <f>SUM(AJ10/AI10*100)</f>
        <v>0</v>
      </c>
      <c r="AL10" s="41"/>
      <c r="AM10" s="41"/>
      <c r="AN10" s="91"/>
      <c r="AO10" s="41"/>
      <c r="AP10" s="41"/>
      <c r="AQ10" s="41"/>
      <c r="AR10" s="41">
        <v>1800</v>
      </c>
      <c r="AS10" s="41">
        <v>1500</v>
      </c>
      <c r="AT10" s="91">
        <f>SUM(AS10/AR10*100)</f>
        <v>83.33333333333334</v>
      </c>
      <c r="AU10" s="41"/>
      <c r="AV10" s="41"/>
      <c r="AW10" s="41"/>
      <c r="AX10" s="41"/>
      <c r="AY10" s="41"/>
      <c r="AZ10" s="41"/>
      <c r="BA10" s="41"/>
      <c r="BB10" s="13"/>
      <c r="BC10" s="91"/>
      <c r="BD10" s="13">
        <v>42.3</v>
      </c>
      <c r="BE10" s="13">
        <v>42.3</v>
      </c>
      <c r="BF10" s="91">
        <f t="shared" si="1"/>
        <v>100</v>
      </c>
      <c r="BG10" s="13">
        <v>90.6</v>
      </c>
      <c r="BH10" s="13">
        <v>90.6</v>
      </c>
      <c r="BI10" s="91">
        <f t="shared" si="2"/>
        <v>100</v>
      </c>
      <c r="BJ10" s="13">
        <v>18.1</v>
      </c>
      <c r="BK10" s="13">
        <v>9.2</v>
      </c>
      <c r="BL10" s="91">
        <f t="shared" si="3"/>
        <v>50.82872928176795</v>
      </c>
    </row>
    <row r="11" spans="1:64" ht="18.75">
      <c r="A11" s="19" t="s">
        <v>8</v>
      </c>
      <c r="B11" s="41">
        <f t="shared" si="4"/>
        <v>12868.399999999998</v>
      </c>
      <c r="C11" s="41">
        <f t="shared" si="0"/>
        <v>4376.200000000001</v>
      </c>
      <c r="D11" s="91">
        <f t="shared" si="5"/>
        <v>34.00733579932238</v>
      </c>
      <c r="E11" s="13">
        <v>1745.6</v>
      </c>
      <c r="F11" s="13">
        <v>1124.5</v>
      </c>
      <c r="G11" s="91">
        <f t="shared" si="6"/>
        <v>64.41911090742438</v>
      </c>
      <c r="H11" s="13">
        <v>393.4</v>
      </c>
      <c r="I11" s="13">
        <v>221.1</v>
      </c>
      <c r="J11" s="91">
        <f t="shared" si="7"/>
        <v>56.20233858668022</v>
      </c>
      <c r="K11" s="41"/>
      <c r="L11" s="13"/>
      <c r="M11" s="91"/>
      <c r="N11" s="41"/>
      <c r="O11" s="13"/>
      <c r="P11" s="91"/>
      <c r="Q11" s="41"/>
      <c r="R11" s="13"/>
      <c r="S11" s="91"/>
      <c r="T11" s="41">
        <v>10</v>
      </c>
      <c r="U11" s="41">
        <v>10</v>
      </c>
      <c r="V11" s="91">
        <f>SUM(U11/T11*100)</f>
        <v>100</v>
      </c>
      <c r="W11" s="41"/>
      <c r="X11" s="41"/>
      <c r="Y11" s="91"/>
      <c r="Z11" s="41"/>
      <c r="AA11" s="41"/>
      <c r="AB11" s="91"/>
      <c r="AC11" s="41">
        <v>328.4</v>
      </c>
      <c r="AD11" s="41">
        <v>328.4</v>
      </c>
      <c r="AE11" s="91">
        <f t="shared" si="8"/>
        <v>100</v>
      </c>
      <c r="AF11" s="13">
        <v>8388.4</v>
      </c>
      <c r="AG11" s="13">
        <v>895.7</v>
      </c>
      <c r="AH11" s="91">
        <f>SUM(AG11/AF11*100)</f>
        <v>10.677840827809835</v>
      </c>
      <c r="AI11" s="41"/>
      <c r="AJ11" s="41"/>
      <c r="AK11" s="91"/>
      <c r="AL11" s="41"/>
      <c r="AM11" s="41"/>
      <c r="AN11" s="91"/>
      <c r="AO11" s="41"/>
      <c r="AP11" s="41"/>
      <c r="AQ11" s="41"/>
      <c r="AR11" s="41">
        <v>1170</v>
      </c>
      <c r="AS11" s="41">
        <v>970</v>
      </c>
      <c r="AT11" s="91">
        <f>SUM(AS11/AR11*100)</f>
        <v>82.90598290598291</v>
      </c>
      <c r="AU11" s="41"/>
      <c r="AV11" s="41"/>
      <c r="AW11" s="41"/>
      <c r="AX11" s="41">
        <v>500</v>
      </c>
      <c r="AY11" s="41">
        <v>500</v>
      </c>
      <c r="AZ11" s="91">
        <f>SUM(AY11/AX11*100)</f>
        <v>100</v>
      </c>
      <c r="BA11" s="13">
        <v>129.4</v>
      </c>
      <c r="BB11" s="13">
        <v>129.4</v>
      </c>
      <c r="BC11" s="91">
        <f>SUM(BB11/BA11*100)</f>
        <v>100</v>
      </c>
      <c r="BD11" s="13">
        <v>56.9</v>
      </c>
      <c r="BE11" s="13">
        <v>56.9</v>
      </c>
      <c r="BF11" s="91">
        <f t="shared" si="1"/>
        <v>100</v>
      </c>
      <c r="BG11" s="13">
        <v>121.9</v>
      </c>
      <c r="BH11" s="13">
        <v>121.9</v>
      </c>
      <c r="BI11" s="91">
        <f t="shared" si="2"/>
        <v>100</v>
      </c>
      <c r="BJ11" s="13">
        <v>24.4</v>
      </c>
      <c r="BK11" s="13">
        <v>18.3</v>
      </c>
      <c r="BL11" s="91">
        <f t="shared" si="3"/>
        <v>75.00000000000001</v>
      </c>
    </row>
    <row r="12" spans="1:64" ht="18.75">
      <c r="A12" s="19" t="s">
        <v>9</v>
      </c>
      <c r="B12" s="41">
        <f t="shared" si="4"/>
        <v>7000.799999999998</v>
      </c>
      <c r="C12" s="41">
        <f t="shared" si="0"/>
        <v>2251.2</v>
      </c>
      <c r="D12" s="91">
        <f t="shared" si="5"/>
        <v>32.15632499142956</v>
      </c>
      <c r="E12" s="13">
        <v>457.9</v>
      </c>
      <c r="F12" s="13">
        <v>435</v>
      </c>
      <c r="G12" s="91">
        <f t="shared" si="6"/>
        <v>94.99890805852806</v>
      </c>
      <c r="H12" s="13">
        <v>84</v>
      </c>
      <c r="I12" s="13">
        <v>56</v>
      </c>
      <c r="J12" s="91">
        <f t="shared" si="7"/>
        <v>66.66666666666666</v>
      </c>
      <c r="K12" s="41">
        <v>321.8</v>
      </c>
      <c r="L12" s="13">
        <v>321.8</v>
      </c>
      <c r="M12" s="91">
        <f>SUM(L12/K12*100)</f>
        <v>100</v>
      </c>
      <c r="N12" s="41"/>
      <c r="O12" s="13"/>
      <c r="P12" s="91"/>
      <c r="Q12" s="41">
        <v>5252.9</v>
      </c>
      <c r="R12" s="13">
        <v>1188.4</v>
      </c>
      <c r="S12" s="91">
        <f>SUM(R12/Q12*100)</f>
        <v>22.623693578785055</v>
      </c>
      <c r="T12" s="41"/>
      <c r="U12" s="41"/>
      <c r="V12" s="91"/>
      <c r="W12" s="41">
        <v>59.7</v>
      </c>
      <c r="X12" s="41">
        <v>0</v>
      </c>
      <c r="Y12" s="91">
        <f>SUM(X12/W12*100)</f>
        <v>0</v>
      </c>
      <c r="Z12" s="41">
        <v>48.7</v>
      </c>
      <c r="AA12" s="41">
        <v>48.7</v>
      </c>
      <c r="AB12" s="91">
        <f>SUM(AA12/Z12*100)</f>
        <v>100</v>
      </c>
      <c r="AC12" s="41">
        <v>564</v>
      </c>
      <c r="AD12" s="41">
        <v>0</v>
      </c>
      <c r="AE12" s="91">
        <f t="shared" si="8"/>
        <v>0</v>
      </c>
      <c r="AF12" s="41"/>
      <c r="AG12" s="41"/>
      <c r="AH12" s="91"/>
      <c r="AI12" s="41"/>
      <c r="AJ12" s="41"/>
      <c r="AK12" s="91"/>
      <c r="AL12" s="41"/>
      <c r="AM12" s="41"/>
      <c r="AN12" s="91"/>
      <c r="AO12" s="41"/>
      <c r="AP12" s="41"/>
      <c r="AQ12" s="41"/>
      <c r="AR12" s="41"/>
      <c r="AS12" s="41"/>
      <c r="AT12" s="91"/>
      <c r="AU12" s="41"/>
      <c r="AV12" s="41"/>
      <c r="AW12" s="41"/>
      <c r="AX12" s="41"/>
      <c r="AY12" s="41"/>
      <c r="AZ12" s="91"/>
      <c r="BA12" s="13">
        <v>82.4</v>
      </c>
      <c r="BB12" s="13">
        <v>80</v>
      </c>
      <c r="BC12" s="91">
        <f>SUM(BB12/BA12*100)</f>
        <v>97.08737864077669</v>
      </c>
      <c r="BD12" s="13">
        <v>36.2</v>
      </c>
      <c r="BE12" s="13">
        <v>36.2</v>
      </c>
      <c r="BF12" s="91">
        <f t="shared" si="1"/>
        <v>100</v>
      </c>
      <c r="BG12" s="13">
        <v>77.7</v>
      </c>
      <c r="BH12" s="13">
        <v>77.7</v>
      </c>
      <c r="BI12" s="91">
        <f t="shared" si="2"/>
        <v>100</v>
      </c>
      <c r="BJ12" s="13">
        <v>15.5</v>
      </c>
      <c r="BK12" s="13">
        <v>7.4</v>
      </c>
      <c r="BL12" s="91">
        <f t="shared" si="3"/>
        <v>47.74193548387097</v>
      </c>
    </row>
    <row r="13" spans="1:64" ht="18.75">
      <c r="A13" s="19" t="s">
        <v>10</v>
      </c>
      <c r="B13" s="41">
        <f t="shared" si="4"/>
        <v>2890.6000000000004</v>
      </c>
      <c r="C13" s="41">
        <f t="shared" si="0"/>
        <v>1624</v>
      </c>
      <c r="D13" s="91">
        <f>SUM(C12/B12*100)</f>
        <v>32.15632499142956</v>
      </c>
      <c r="E13" s="13">
        <v>951.8</v>
      </c>
      <c r="F13" s="49">
        <v>330</v>
      </c>
      <c r="G13" s="91">
        <f>SUM(F12/E12*100)</f>
        <v>94.99890805852806</v>
      </c>
      <c r="H13" s="13">
        <v>781.2</v>
      </c>
      <c r="I13" s="13">
        <v>288.4</v>
      </c>
      <c r="J13" s="91">
        <f>SUM(I12/H12*100)</f>
        <v>66.66666666666666</v>
      </c>
      <c r="K13" s="41"/>
      <c r="L13" s="41"/>
      <c r="M13" s="91"/>
      <c r="N13" s="41"/>
      <c r="O13" s="13"/>
      <c r="P13" s="91"/>
      <c r="Q13" s="13">
        <v>468.9</v>
      </c>
      <c r="R13" s="13">
        <v>468.9</v>
      </c>
      <c r="S13" s="91">
        <f>SUM(R13/Q13*100)</f>
        <v>100</v>
      </c>
      <c r="T13" s="41"/>
      <c r="U13" s="41"/>
      <c r="V13" s="91"/>
      <c r="W13" s="41"/>
      <c r="X13" s="41"/>
      <c r="Y13" s="91"/>
      <c r="Z13" s="41"/>
      <c r="AA13" s="41"/>
      <c r="AB13" s="91"/>
      <c r="AC13" s="13">
        <v>450</v>
      </c>
      <c r="AD13" s="13">
        <v>450</v>
      </c>
      <c r="AE13" s="91">
        <f t="shared" si="8"/>
        <v>100</v>
      </c>
      <c r="AF13" s="41"/>
      <c r="AG13" s="41"/>
      <c r="AH13" s="91"/>
      <c r="AI13" s="41"/>
      <c r="AJ13" s="41"/>
      <c r="AK13" s="91"/>
      <c r="AL13" s="41"/>
      <c r="AM13" s="41"/>
      <c r="AN13" s="91"/>
      <c r="AO13" s="41"/>
      <c r="AP13" s="41"/>
      <c r="AQ13" s="41"/>
      <c r="AR13" s="41"/>
      <c r="AS13" s="41"/>
      <c r="AT13" s="91"/>
      <c r="AU13" s="41"/>
      <c r="AV13" s="41"/>
      <c r="AW13" s="41"/>
      <c r="AX13" s="41"/>
      <c r="AY13" s="41"/>
      <c r="AZ13" s="91"/>
      <c r="BA13" s="13">
        <v>92.9</v>
      </c>
      <c r="BB13" s="13">
        <v>23.2</v>
      </c>
      <c r="BC13" s="91">
        <f>SUM(BB12/BA12*100)</f>
        <v>97.08737864077669</v>
      </c>
      <c r="BD13" s="13">
        <v>40.8</v>
      </c>
      <c r="BE13" s="13">
        <v>10.2</v>
      </c>
      <c r="BF13" s="91">
        <f>SUM(BE12/BD12*100)</f>
        <v>100</v>
      </c>
      <c r="BG13" s="13">
        <v>87.5</v>
      </c>
      <c r="BH13" s="13">
        <v>44.5</v>
      </c>
      <c r="BI13" s="91">
        <f>SUM(BH12/BG12*100)</f>
        <v>100</v>
      </c>
      <c r="BJ13" s="13">
        <v>17.5</v>
      </c>
      <c r="BK13" s="13">
        <v>8.8</v>
      </c>
      <c r="BL13" s="91">
        <f>SUM(BK12/BJ12*100)</f>
        <v>47.74193548387097</v>
      </c>
    </row>
    <row r="14" spans="1:64" ht="18.75">
      <c r="A14" s="19" t="s">
        <v>11</v>
      </c>
      <c r="B14" s="41">
        <f t="shared" si="4"/>
        <v>6041.6</v>
      </c>
      <c r="C14" s="41">
        <f t="shared" si="0"/>
        <v>4512.3</v>
      </c>
      <c r="D14" s="91">
        <f t="shared" si="5"/>
        <v>74.6871689618644</v>
      </c>
      <c r="E14" s="13">
        <v>1537.9</v>
      </c>
      <c r="F14" s="13">
        <v>1537.9</v>
      </c>
      <c r="G14" s="91">
        <f t="shared" si="6"/>
        <v>100</v>
      </c>
      <c r="H14" s="13">
        <v>282.8</v>
      </c>
      <c r="I14" s="13">
        <v>282.8</v>
      </c>
      <c r="J14" s="91">
        <f t="shared" si="7"/>
        <v>100</v>
      </c>
      <c r="K14" s="41"/>
      <c r="L14" s="41"/>
      <c r="M14" s="91"/>
      <c r="N14" s="41"/>
      <c r="O14" s="13"/>
      <c r="P14" s="91"/>
      <c r="Q14" s="41">
        <v>327.8</v>
      </c>
      <c r="R14" s="13">
        <v>327.8</v>
      </c>
      <c r="S14" s="91">
        <f>SUM(R14/Q14*100)</f>
        <v>100</v>
      </c>
      <c r="T14" s="41"/>
      <c r="U14" s="41"/>
      <c r="V14" s="91"/>
      <c r="W14" s="41"/>
      <c r="X14" s="41"/>
      <c r="Y14" s="91"/>
      <c r="Z14" s="41">
        <v>290</v>
      </c>
      <c r="AA14" s="13">
        <v>90</v>
      </c>
      <c r="AB14" s="91">
        <f>SUM(AA14/Z14*100)</f>
        <v>31.03448275862069</v>
      </c>
      <c r="AC14" s="41">
        <v>847.3</v>
      </c>
      <c r="AD14" s="41">
        <v>323</v>
      </c>
      <c r="AE14" s="91">
        <f t="shared" si="8"/>
        <v>38.12109052283725</v>
      </c>
      <c r="AF14" s="41">
        <v>373.4</v>
      </c>
      <c r="AG14" s="41">
        <v>373.4</v>
      </c>
      <c r="AH14" s="91">
        <f>SUM(AG14/AF14*100)</f>
        <v>100</v>
      </c>
      <c r="AI14" s="41"/>
      <c r="AJ14" s="41"/>
      <c r="AK14" s="91"/>
      <c r="AL14" s="41"/>
      <c r="AM14" s="41"/>
      <c r="AN14" s="91"/>
      <c r="AO14" s="41"/>
      <c r="AP14" s="41"/>
      <c r="AQ14" s="41"/>
      <c r="AR14" s="41">
        <v>800</v>
      </c>
      <c r="AS14" s="41">
        <v>0</v>
      </c>
      <c r="AT14" s="91">
        <f>SUM(AS14/AR14*100)</f>
        <v>0</v>
      </c>
      <c r="AU14" s="13">
        <v>387.8</v>
      </c>
      <c r="AV14" s="13">
        <v>387.8</v>
      </c>
      <c r="AW14" s="91">
        <f>SUM(AV14/AU14*100)</f>
        <v>100</v>
      </c>
      <c r="AX14" s="13">
        <v>921.8</v>
      </c>
      <c r="AY14" s="13">
        <v>921.8</v>
      </c>
      <c r="AZ14" s="91">
        <f>SUM(AY14/AX14*100)</f>
        <v>100</v>
      </c>
      <c r="BA14" s="13">
        <v>106.1</v>
      </c>
      <c r="BB14" s="13">
        <v>106.1</v>
      </c>
      <c r="BC14" s="91">
        <f>SUM(BB14/BA14*100)</f>
        <v>100</v>
      </c>
      <c r="BD14" s="13">
        <v>46.7</v>
      </c>
      <c r="BE14" s="13">
        <v>46.7</v>
      </c>
      <c r="BF14" s="91">
        <f aca="true" t="shared" si="9" ref="BF14:BF19">SUM(BE14/BD14*100)</f>
        <v>100</v>
      </c>
      <c r="BG14" s="13">
        <v>100</v>
      </c>
      <c r="BH14" s="13">
        <v>100</v>
      </c>
      <c r="BI14" s="91">
        <f aca="true" t="shared" si="10" ref="BI14:BI19">SUM(BH14/BG14*100)</f>
        <v>100</v>
      </c>
      <c r="BJ14" s="13">
        <v>20</v>
      </c>
      <c r="BK14" s="13">
        <v>15</v>
      </c>
      <c r="BL14" s="91">
        <f aca="true" t="shared" si="11" ref="BL14:BL19">SUM(BK14/BJ14*100)</f>
        <v>75</v>
      </c>
    </row>
    <row r="15" spans="1:64" ht="18.75">
      <c r="A15" s="19" t="s">
        <v>12</v>
      </c>
      <c r="B15" s="41">
        <f t="shared" si="4"/>
        <v>8527.000000000002</v>
      </c>
      <c r="C15" s="41">
        <f t="shared" si="0"/>
        <v>4168.4</v>
      </c>
      <c r="D15" s="91">
        <f t="shared" si="5"/>
        <v>48.88471912747741</v>
      </c>
      <c r="E15" s="13">
        <v>1971.8</v>
      </c>
      <c r="F15" s="13">
        <v>1577.2</v>
      </c>
      <c r="G15" s="91">
        <f t="shared" si="6"/>
        <v>79.98782838016027</v>
      </c>
      <c r="H15" s="13">
        <v>728</v>
      </c>
      <c r="I15" s="13">
        <v>405</v>
      </c>
      <c r="J15" s="91">
        <f t="shared" si="7"/>
        <v>55.63186813186813</v>
      </c>
      <c r="K15" s="41"/>
      <c r="L15" s="13"/>
      <c r="M15" s="91"/>
      <c r="N15" s="13">
        <v>599.8</v>
      </c>
      <c r="O15" s="13">
        <v>599.8</v>
      </c>
      <c r="P15" s="91">
        <f>SUM(O15/N15*100)</f>
        <v>100</v>
      </c>
      <c r="Q15" s="41">
        <v>3980.5</v>
      </c>
      <c r="R15" s="13">
        <v>441.6</v>
      </c>
      <c r="S15" s="91">
        <f>SUM(R15/Q15*100)</f>
        <v>11.09408365783193</v>
      </c>
      <c r="T15" s="41"/>
      <c r="U15" s="41"/>
      <c r="V15" s="91"/>
      <c r="W15" s="41"/>
      <c r="X15" s="41"/>
      <c r="Y15" s="91"/>
      <c r="Z15" s="41"/>
      <c r="AA15" s="13"/>
      <c r="AB15" s="91"/>
      <c r="AC15" s="13">
        <v>187</v>
      </c>
      <c r="AD15" s="13">
        <v>140.6</v>
      </c>
      <c r="AE15" s="91">
        <f t="shared" si="8"/>
        <v>75.18716577540107</v>
      </c>
      <c r="AF15" s="41"/>
      <c r="AG15" s="13"/>
      <c r="AH15" s="91"/>
      <c r="AI15" s="41"/>
      <c r="AJ15" s="41"/>
      <c r="AK15" s="91"/>
      <c r="AL15" s="13">
        <v>519.1</v>
      </c>
      <c r="AM15" s="13">
        <v>519.1</v>
      </c>
      <c r="AN15" s="91">
        <f>SUM(AM15/AL15*100)</f>
        <v>100</v>
      </c>
      <c r="AO15" s="41"/>
      <c r="AP15" s="41"/>
      <c r="AQ15" s="41"/>
      <c r="AR15" s="41"/>
      <c r="AS15" s="41"/>
      <c r="AT15" s="91"/>
      <c r="AU15" s="41"/>
      <c r="AV15" s="41"/>
      <c r="AW15" s="91"/>
      <c r="AX15" s="41"/>
      <c r="AY15" s="41"/>
      <c r="AZ15" s="91"/>
      <c r="BA15" s="13">
        <v>210.4</v>
      </c>
      <c r="BB15" s="13">
        <v>202.1</v>
      </c>
      <c r="BC15" s="91">
        <f>SUM(BB15/BA15*100)</f>
        <v>96.0551330798479</v>
      </c>
      <c r="BD15" s="13">
        <v>92.5</v>
      </c>
      <c r="BE15" s="13">
        <v>75</v>
      </c>
      <c r="BF15" s="91">
        <f t="shared" si="9"/>
        <v>81.08108108108108</v>
      </c>
      <c r="BG15" s="13">
        <v>198.2</v>
      </c>
      <c r="BH15" s="13">
        <v>184</v>
      </c>
      <c r="BI15" s="91">
        <f t="shared" si="10"/>
        <v>92.83551967709384</v>
      </c>
      <c r="BJ15" s="13">
        <v>39.7</v>
      </c>
      <c r="BK15" s="13">
        <v>24</v>
      </c>
      <c r="BL15" s="91">
        <f t="shared" si="11"/>
        <v>60.45340050377833</v>
      </c>
    </row>
    <row r="16" spans="1:64" ht="18.75">
      <c r="A16" s="19" t="s">
        <v>13</v>
      </c>
      <c r="B16" s="41">
        <f t="shared" si="4"/>
        <v>10571.1</v>
      </c>
      <c r="C16" s="41">
        <f t="shared" si="0"/>
        <v>8777.999999999998</v>
      </c>
      <c r="D16" s="91">
        <f t="shared" si="5"/>
        <v>83.03771603712006</v>
      </c>
      <c r="E16" s="13">
        <v>975.9</v>
      </c>
      <c r="F16" s="13">
        <v>244</v>
      </c>
      <c r="G16" s="91">
        <f t="shared" si="6"/>
        <v>25.002561737882978</v>
      </c>
      <c r="H16" s="13">
        <v>336</v>
      </c>
      <c r="I16" s="13">
        <v>84</v>
      </c>
      <c r="J16" s="91">
        <f t="shared" si="7"/>
        <v>25</v>
      </c>
      <c r="K16" s="41">
        <v>295.4</v>
      </c>
      <c r="L16" s="13">
        <v>295.4</v>
      </c>
      <c r="M16" s="91">
        <f>SUM(L16/K16*100)</f>
        <v>100</v>
      </c>
      <c r="N16" s="41">
        <v>587.5</v>
      </c>
      <c r="O16" s="13">
        <v>587.5</v>
      </c>
      <c r="P16" s="91">
        <f>SUM(O16/N16*100)</f>
        <v>100</v>
      </c>
      <c r="Q16" s="13">
        <v>5495.1</v>
      </c>
      <c r="R16" s="13">
        <v>5495.1</v>
      </c>
      <c r="S16" s="91">
        <f>SUM(R16/Q16*100)</f>
        <v>100</v>
      </c>
      <c r="T16" s="41"/>
      <c r="U16" s="41"/>
      <c r="V16" s="91"/>
      <c r="W16" s="41"/>
      <c r="X16" s="41"/>
      <c r="Y16" s="91"/>
      <c r="Z16" s="41"/>
      <c r="AA16" s="13"/>
      <c r="AB16" s="91"/>
      <c r="AC16" s="41"/>
      <c r="AD16" s="41"/>
      <c r="AE16" s="91"/>
      <c r="AF16" s="13">
        <v>1811.9</v>
      </c>
      <c r="AG16" s="13">
        <v>1221.9</v>
      </c>
      <c r="AH16" s="91">
        <f>SUM(AG16/AF16*100)</f>
        <v>67.43749655058227</v>
      </c>
      <c r="AI16" s="41"/>
      <c r="AJ16" s="41"/>
      <c r="AK16" s="91"/>
      <c r="AL16" s="41"/>
      <c r="AM16" s="41"/>
      <c r="AN16" s="91"/>
      <c r="AO16" s="41"/>
      <c r="AP16" s="41"/>
      <c r="AQ16" s="41"/>
      <c r="AR16" s="41"/>
      <c r="AS16" s="41"/>
      <c r="AT16" s="91"/>
      <c r="AU16" s="13">
        <v>769.8</v>
      </c>
      <c r="AV16" s="13">
        <v>769.8</v>
      </c>
      <c r="AW16" s="91">
        <f>SUM(AV16/AU16*100)</f>
        <v>100</v>
      </c>
      <c r="AX16" s="41"/>
      <c r="AY16" s="41"/>
      <c r="AZ16" s="91"/>
      <c r="BA16" s="13">
        <v>116.5</v>
      </c>
      <c r="BB16" s="13">
        <v>29.1</v>
      </c>
      <c r="BC16" s="91">
        <f>SUM(BB16/BA16*100)</f>
        <v>24.97854077253219</v>
      </c>
      <c r="BD16" s="13">
        <v>51.2</v>
      </c>
      <c r="BE16" s="13">
        <v>12.8</v>
      </c>
      <c r="BF16" s="91">
        <f t="shared" si="9"/>
        <v>25</v>
      </c>
      <c r="BG16" s="13">
        <v>109.8</v>
      </c>
      <c r="BH16" s="13">
        <v>27.4</v>
      </c>
      <c r="BI16" s="91">
        <f t="shared" si="10"/>
        <v>24.95446265938069</v>
      </c>
      <c r="BJ16" s="13">
        <v>22</v>
      </c>
      <c r="BK16" s="13">
        <v>11</v>
      </c>
      <c r="BL16" s="91">
        <f t="shared" si="11"/>
        <v>50</v>
      </c>
    </row>
    <row r="17" spans="1:64" ht="18.75">
      <c r="A17" s="19" t="s">
        <v>14</v>
      </c>
      <c r="B17" s="41">
        <f t="shared" si="4"/>
        <v>4755</v>
      </c>
      <c r="C17" s="41">
        <f t="shared" si="0"/>
        <v>2859</v>
      </c>
      <c r="D17" s="91">
        <f t="shared" si="5"/>
        <v>60.12618296529968</v>
      </c>
      <c r="E17" s="13">
        <v>617.7</v>
      </c>
      <c r="F17" s="13">
        <v>247.1</v>
      </c>
      <c r="G17" s="91">
        <f t="shared" si="6"/>
        <v>40.003237817710854</v>
      </c>
      <c r="H17" s="13">
        <v>305.2</v>
      </c>
      <c r="I17" s="13">
        <v>76.3</v>
      </c>
      <c r="J17" s="91">
        <f t="shared" si="7"/>
        <v>25</v>
      </c>
      <c r="K17" s="41"/>
      <c r="L17" s="41"/>
      <c r="M17" s="91"/>
      <c r="N17" s="41">
        <v>593.2</v>
      </c>
      <c r="O17" s="13">
        <v>593.2</v>
      </c>
      <c r="P17" s="91">
        <f>SUM(O17/N17*100)</f>
        <v>100</v>
      </c>
      <c r="Q17" s="41"/>
      <c r="R17" s="41"/>
      <c r="S17" s="91"/>
      <c r="T17" s="41"/>
      <c r="U17" s="41"/>
      <c r="V17" s="91"/>
      <c r="W17" s="41"/>
      <c r="X17" s="41"/>
      <c r="Y17" s="91"/>
      <c r="Z17" s="41">
        <v>49.1</v>
      </c>
      <c r="AA17" s="13">
        <v>49.1</v>
      </c>
      <c r="AB17" s="91">
        <f>SUM(AA17/Z17*100)</f>
        <v>100</v>
      </c>
      <c r="AC17" s="41">
        <v>427.5</v>
      </c>
      <c r="AD17" s="41">
        <v>0</v>
      </c>
      <c r="AE17" s="91">
        <f t="shared" si="8"/>
        <v>0</v>
      </c>
      <c r="AF17" s="41"/>
      <c r="AG17" s="13"/>
      <c r="AH17" s="91"/>
      <c r="AI17" s="41"/>
      <c r="AJ17" s="41"/>
      <c r="AK17" s="91"/>
      <c r="AL17" s="41"/>
      <c r="AM17" s="41"/>
      <c r="AN17" s="91"/>
      <c r="AO17" s="41"/>
      <c r="AP17" s="41"/>
      <c r="AQ17" s="41"/>
      <c r="AR17" s="41">
        <v>2640</v>
      </c>
      <c r="AS17" s="41">
        <v>1840</v>
      </c>
      <c r="AT17" s="91">
        <f>SUM(AS17/AR17*100)</f>
        <v>69.6969696969697</v>
      </c>
      <c r="AU17" s="41"/>
      <c r="AV17" s="41"/>
      <c r="AW17" s="91"/>
      <c r="AX17" s="41"/>
      <c r="AY17" s="41"/>
      <c r="AZ17" s="91"/>
      <c r="BA17" s="13">
        <v>47.6</v>
      </c>
      <c r="BB17" s="13">
        <v>23.3</v>
      </c>
      <c r="BC17" s="91">
        <f>SUM(BB17/BA17*100)</f>
        <v>48.94957983193277</v>
      </c>
      <c r="BD17" s="13">
        <v>20.9</v>
      </c>
      <c r="BE17" s="13">
        <v>16.3</v>
      </c>
      <c r="BF17" s="91">
        <f t="shared" si="9"/>
        <v>77.99043062200958</v>
      </c>
      <c r="BG17" s="13">
        <v>44.8</v>
      </c>
      <c r="BH17" s="13">
        <v>11.4</v>
      </c>
      <c r="BI17" s="91">
        <f t="shared" si="10"/>
        <v>25.446428571428577</v>
      </c>
      <c r="BJ17" s="13">
        <v>9</v>
      </c>
      <c r="BK17" s="13">
        <v>2.3</v>
      </c>
      <c r="BL17" s="91">
        <f t="shared" si="11"/>
        <v>25.555555555555554</v>
      </c>
    </row>
    <row r="18" spans="1:64" ht="18.75">
      <c r="A18" s="19" t="s">
        <v>15</v>
      </c>
      <c r="B18" s="41">
        <f t="shared" si="4"/>
        <v>12102.800000000001</v>
      </c>
      <c r="C18" s="41">
        <f t="shared" si="0"/>
        <v>3180.7000000000003</v>
      </c>
      <c r="D18" s="91">
        <f t="shared" si="5"/>
        <v>26.280695376276565</v>
      </c>
      <c r="E18" s="13">
        <v>1316.6</v>
      </c>
      <c r="F18" s="13">
        <v>723.8</v>
      </c>
      <c r="G18" s="91">
        <f t="shared" si="6"/>
        <v>54.9749354397691</v>
      </c>
      <c r="H18" s="13">
        <v>632.8</v>
      </c>
      <c r="I18" s="13">
        <v>632.8</v>
      </c>
      <c r="J18" s="91">
        <f t="shared" si="7"/>
        <v>100</v>
      </c>
      <c r="K18" s="41">
        <v>203.1</v>
      </c>
      <c r="L18" s="41">
        <v>0</v>
      </c>
      <c r="M18" s="91">
        <f>SUM(L18/K18*100)</f>
        <v>0</v>
      </c>
      <c r="N18" s="41">
        <v>599.9</v>
      </c>
      <c r="O18" s="13">
        <v>599.9</v>
      </c>
      <c r="P18" s="91">
        <f>SUM(O18/N18*100)</f>
        <v>100</v>
      </c>
      <c r="Q18" s="41">
        <v>3064.7</v>
      </c>
      <c r="R18" s="41">
        <v>599.9</v>
      </c>
      <c r="S18" s="91">
        <f>SUM(R18/Q18*100)</f>
        <v>19.57450973994192</v>
      </c>
      <c r="T18" s="41">
        <v>10</v>
      </c>
      <c r="U18" s="41">
        <v>10</v>
      </c>
      <c r="V18" s="91">
        <f>SUM(U18/T18*100)</f>
        <v>100</v>
      </c>
      <c r="W18" s="41"/>
      <c r="X18" s="41"/>
      <c r="Y18" s="91"/>
      <c r="Z18" s="41">
        <v>340.8</v>
      </c>
      <c r="AA18" s="41">
        <v>0</v>
      </c>
      <c r="AB18" s="91">
        <f>SUM(AA18/Z18*100)</f>
        <v>0</v>
      </c>
      <c r="AC18" s="41"/>
      <c r="AD18" s="13"/>
      <c r="AE18" s="91"/>
      <c r="AF18" s="41">
        <v>5005</v>
      </c>
      <c r="AG18" s="13">
        <v>0</v>
      </c>
      <c r="AH18" s="91">
        <f>SUM(AG18/AF18*100)</f>
        <v>0</v>
      </c>
      <c r="AI18" s="41"/>
      <c r="AJ18" s="41"/>
      <c r="AK18" s="91"/>
      <c r="AL18" s="41">
        <v>100</v>
      </c>
      <c r="AM18" s="41">
        <v>100</v>
      </c>
      <c r="AN18" s="91">
        <f>SUM(AM18/AL18*100)</f>
        <v>100</v>
      </c>
      <c r="AO18" s="13">
        <v>677.1</v>
      </c>
      <c r="AP18" s="13">
        <v>379.6</v>
      </c>
      <c r="AQ18" s="91">
        <f>SUM(AP18/AO18*100)</f>
        <v>56.06261999704623</v>
      </c>
      <c r="AR18" s="41"/>
      <c r="AS18" s="41"/>
      <c r="AT18" s="91"/>
      <c r="AU18" s="41"/>
      <c r="AV18" s="41"/>
      <c r="AW18" s="91"/>
      <c r="AX18" s="41"/>
      <c r="AY18" s="41"/>
      <c r="AZ18" s="91"/>
      <c r="BA18" s="41"/>
      <c r="BB18" s="13"/>
      <c r="BC18" s="91"/>
      <c r="BD18" s="13">
        <v>42.8</v>
      </c>
      <c r="BE18" s="13">
        <v>42.8</v>
      </c>
      <c r="BF18" s="91">
        <f t="shared" si="9"/>
        <v>100</v>
      </c>
      <c r="BG18" s="13">
        <v>91.7</v>
      </c>
      <c r="BH18" s="13">
        <v>86.3</v>
      </c>
      <c r="BI18" s="91">
        <f t="shared" si="10"/>
        <v>94.1112322791712</v>
      </c>
      <c r="BJ18" s="13">
        <v>18.3</v>
      </c>
      <c r="BK18" s="13">
        <v>5.6</v>
      </c>
      <c r="BL18" s="91">
        <f t="shared" si="11"/>
        <v>30.60109289617486</v>
      </c>
    </row>
    <row r="19" spans="1:64" ht="18.75">
      <c r="A19" s="11" t="s">
        <v>16</v>
      </c>
      <c r="B19" s="42">
        <f>SUM(B7:B18)</f>
        <v>101791</v>
      </c>
      <c r="C19" s="42">
        <f>SUM(C7:C18)</f>
        <v>51851.700000000004</v>
      </c>
      <c r="D19" s="92">
        <f>SUM(C19/B19*100)</f>
        <v>50.93937577978407</v>
      </c>
      <c r="E19" s="42">
        <f>SUM(E7:E18)</f>
        <v>15737.599999999999</v>
      </c>
      <c r="F19" s="42">
        <f>SUM(F7:F18)</f>
        <v>11101.6</v>
      </c>
      <c r="G19" s="92">
        <f>SUM(F19/E19*100)</f>
        <v>70.54188694591298</v>
      </c>
      <c r="H19" s="42">
        <f>SUM(H7:H18)</f>
        <v>4665.900000000001</v>
      </c>
      <c r="I19" s="42">
        <f>SUM(I7:I18)</f>
        <v>2600.8</v>
      </c>
      <c r="J19" s="92">
        <f>SUM(I19/H19*100)</f>
        <v>55.74058595340663</v>
      </c>
      <c r="K19" s="42">
        <f aca="true" t="shared" si="12" ref="K19:X19">SUM(K7:K18)</f>
        <v>1644</v>
      </c>
      <c r="L19" s="42">
        <f t="shared" si="12"/>
        <v>1440.9</v>
      </c>
      <c r="M19" s="92">
        <f>SUM(L19/K19*100)</f>
        <v>87.64598540145985</v>
      </c>
      <c r="N19" s="42">
        <f t="shared" si="12"/>
        <v>3280.4</v>
      </c>
      <c r="O19" s="42">
        <f t="shared" si="12"/>
        <v>3276.1</v>
      </c>
      <c r="P19" s="92">
        <f>SUM(O19/N19*100)</f>
        <v>99.86891842458236</v>
      </c>
      <c r="Q19" s="42">
        <f t="shared" si="12"/>
        <v>26197.2</v>
      </c>
      <c r="R19" s="42">
        <f t="shared" si="12"/>
        <v>16117.9</v>
      </c>
      <c r="S19" s="92">
        <f>SUM(R19/Q19*100)</f>
        <v>61.52527751057365</v>
      </c>
      <c r="T19" s="42">
        <f t="shared" si="12"/>
        <v>50</v>
      </c>
      <c r="U19" s="42">
        <f t="shared" si="12"/>
        <v>50</v>
      </c>
      <c r="V19" s="92">
        <f>SUM(U19/T19*100)</f>
        <v>100</v>
      </c>
      <c r="W19" s="42">
        <f t="shared" si="12"/>
        <v>59.7</v>
      </c>
      <c r="X19" s="42">
        <f t="shared" si="12"/>
        <v>0</v>
      </c>
      <c r="Y19" s="92">
        <f>SUM(X19/W19*100)</f>
        <v>0</v>
      </c>
      <c r="Z19" s="42">
        <f>SUM(Z7:Z18)</f>
        <v>1583.4999999999998</v>
      </c>
      <c r="AA19" s="42">
        <f>SUM(AA7:AA18)</f>
        <v>220.2</v>
      </c>
      <c r="AB19" s="92">
        <f>SUM(AA19/Z19*100)</f>
        <v>13.905904641616672</v>
      </c>
      <c r="AC19" s="42">
        <f>SUM(AC7:AC18)</f>
        <v>3855.6000000000004</v>
      </c>
      <c r="AD19" s="42">
        <f>SUM(AD7:AD18)</f>
        <v>2293.4</v>
      </c>
      <c r="AE19" s="92">
        <f>SUM(AD19/AC19*100)</f>
        <v>59.48231144309576</v>
      </c>
      <c r="AF19" s="42">
        <f>SUM(AF7:AF18)</f>
        <v>25051.300000000003</v>
      </c>
      <c r="AG19" s="42">
        <f>SUM(AG7:AG18)</f>
        <v>4208.7</v>
      </c>
      <c r="AH19" s="92">
        <f>SUM(AG19/AF19*100)</f>
        <v>16.800325731598758</v>
      </c>
      <c r="AI19" s="42">
        <f>SUM(AI7:AI18)</f>
        <v>5640.2</v>
      </c>
      <c r="AJ19" s="42">
        <f>SUM(AJ7:AJ18)</f>
        <v>0</v>
      </c>
      <c r="AK19" s="92">
        <f>SUM(AJ19/AI19*100)</f>
        <v>0</v>
      </c>
      <c r="AL19" s="42">
        <f>SUM(AL7:AL18)</f>
        <v>859.1</v>
      </c>
      <c r="AM19" s="42">
        <f>SUM(AM7:AM18)</f>
        <v>859.1</v>
      </c>
      <c r="AN19" s="92">
        <f>SUM(AM19/AL19*100)</f>
        <v>100</v>
      </c>
      <c r="AO19" s="42">
        <f>SUM(AO7:AO18)</f>
        <v>677.1</v>
      </c>
      <c r="AP19" s="42">
        <f>SUM(AP7:AP18)</f>
        <v>379.6</v>
      </c>
      <c r="AQ19" s="92">
        <f>SUM(AP19/AO19*100)</f>
        <v>56.06261999704623</v>
      </c>
      <c r="AR19" s="42">
        <f>SUM(AR7:AR18)</f>
        <v>6410</v>
      </c>
      <c r="AS19" s="42">
        <f>SUM(AS7:AS18)</f>
        <v>4310</v>
      </c>
      <c r="AT19" s="92">
        <f>SUM(AS19/AR19*100)</f>
        <v>67.2386895475819</v>
      </c>
      <c r="AU19" s="42">
        <f>SUM(AU7:AU18)</f>
        <v>1157.6</v>
      </c>
      <c r="AV19" s="42">
        <f>SUM(AV7:AV18)</f>
        <v>1157.6</v>
      </c>
      <c r="AW19" s="92">
        <f>SUM(AV19/AU19*100)</f>
        <v>100</v>
      </c>
      <c r="AX19" s="42">
        <f>SUM(AX7:AX18)</f>
        <v>1421.8</v>
      </c>
      <c r="AY19" s="42">
        <f>SUM(AY7:AY18)</f>
        <v>1421.8</v>
      </c>
      <c r="AZ19" s="92">
        <f>SUM(AY19/AX19*100)</f>
        <v>100</v>
      </c>
      <c r="BA19" s="42">
        <f>SUM(BA7:BA18)</f>
        <v>1000</v>
      </c>
      <c r="BB19" s="42">
        <f>SUM(BB7:BB18)</f>
        <v>803.5999999999999</v>
      </c>
      <c r="BC19" s="92">
        <f>SUM(BB19/BA19*100)</f>
        <v>80.35999999999999</v>
      </c>
      <c r="BD19" s="42">
        <f>SUM(BD7:BD18)</f>
        <v>699.9999999999999</v>
      </c>
      <c r="BE19" s="42">
        <f>SUM(BE7:BE18)</f>
        <v>457.90000000000003</v>
      </c>
      <c r="BF19" s="92">
        <f t="shared" si="9"/>
        <v>65.41428571428573</v>
      </c>
      <c r="BG19" s="42">
        <f>SUM(BG7:BG18)</f>
        <v>1500</v>
      </c>
      <c r="BH19" s="42">
        <f>SUM(BH7:BH18)</f>
        <v>991.5999999999999</v>
      </c>
      <c r="BI19" s="92">
        <f t="shared" si="10"/>
        <v>66.10666666666665</v>
      </c>
      <c r="BJ19" s="42">
        <f>SUM(BJ7:BJ18)</f>
        <v>300</v>
      </c>
      <c r="BK19" s="42">
        <f>SUM(BK7:BK18)</f>
        <v>160.9</v>
      </c>
      <c r="BL19" s="92">
        <f t="shared" si="11"/>
        <v>53.63333333333333</v>
      </c>
    </row>
  </sheetData>
  <sheetProtection/>
  <mergeCells count="29">
    <mergeCell ref="AX4:BL4"/>
    <mergeCell ref="A3:A6"/>
    <mergeCell ref="BJ5:BL5"/>
    <mergeCell ref="E4:S4"/>
    <mergeCell ref="AO5:AQ5"/>
    <mergeCell ref="AL5:AN5"/>
    <mergeCell ref="AU5:AW5"/>
    <mergeCell ref="AX5:AZ5"/>
    <mergeCell ref="Z4:AW4"/>
    <mergeCell ref="BA5:BC5"/>
    <mergeCell ref="BD5:BF5"/>
    <mergeCell ref="BG5:BI5"/>
    <mergeCell ref="E5:G5"/>
    <mergeCell ref="H5:J5"/>
    <mergeCell ref="K5:M5"/>
    <mergeCell ref="Z5:AB5"/>
    <mergeCell ref="AR5:AT5"/>
    <mergeCell ref="T5:V5"/>
    <mergeCell ref="W5:Y5"/>
    <mergeCell ref="B1:AG1"/>
    <mergeCell ref="B3:D5"/>
    <mergeCell ref="E3:AN3"/>
    <mergeCell ref="AF5:AH5"/>
    <mergeCell ref="AC5:AE5"/>
    <mergeCell ref="N5:P5"/>
    <mergeCell ref="Q5:S5"/>
    <mergeCell ref="AI5:AK5"/>
    <mergeCell ref="T4:V4"/>
    <mergeCell ref="W4:Y4"/>
  </mergeCells>
  <printOptions/>
  <pageMargins left="0.44" right="0.15748031496062992" top="0.7480314960629921" bottom="0.7480314960629921" header="0.31496062992125984" footer="0.31496062992125984"/>
  <pageSetup fitToHeight="2" fitToWidth="2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9.25390625" style="0" customWidth="1"/>
    <col min="2" max="3" width="10.75390625" style="0" customWidth="1"/>
    <col min="4" max="4" width="7.125" style="0" customWidth="1"/>
    <col min="5" max="6" width="10.25390625" style="0" bestFit="1" customWidth="1"/>
    <col min="7" max="7" width="7.125" style="0" customWidth="1"/>
    <col min="8" max="8" width="10.75390625" style="0" customWidth="1"/>
    <col min="9" max="9" width="10.25390625" style="0" bestFit="1" customWidth="1"/>
    <col min="10" max="10" width="7.875" style="0" customWidth="1"/>
    <col min="11" max="11" width="9.875" style="0" customWidth="1"/>
    <col min="12" max="12" width="9.875" style="0" bestFit="1" customWidth="1"/>
    <col min="13" max="13" width="8.125" style="0" customWidth="1"/>
    <col min="14" max="15" width="10.125" style="0" bestFit="1" customWidth="1"/>
    <col min="16" max="16" width="7.625" style="0" customWidth="1"/>
  </cols>
  <sheetData>
    <row r="1" spans="1:16" ht="12.75">
      <c r="A1" s="3"/>
      <c r="B1" s="3"/>
      <c r="C1" s="3"/>
      <c r="D1" s="3"/>
      <c r="J1" s="3"/>
      <c r="P1" s="18"/>
    </row>
    <row r="2" spans="1:16" ht="19.5" customHeight="1">
      <c r="A2" s="53" t="s">
        <v>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23" t="s">
        <v>27</v>
      </c>
      <c r="B3" s="15"/>
      <c r="C3" s="15"/>
      <c r="D3" s="15"/>
      <c r="E3" s="16"/>
      <c r="F3" s="16"/>
      <c r="G3" s="16"/>
      <c r="H3" s="16"/>
      <c r="I3" s="16"/>
      <c r="J3" s="17"/>
      <c r="K3" s="14"/>
      <c r="L3" s="14"/>
      <c r="M3" s="14"/>
      <c r="N3" s="14"/>
      <c r="O3" s="14"/>
      <c r="P3" s="14"/>
    </row>
    <row r="4" spans="1:16" ht="33.75" customHeight="1">
      <c r="A4" s="79"/>
      <c r="B4" s="84" t="s">
        <v>28</v>
      </c>
      <c r="C4" s="84"/>
      <c r="D4" s="84"/>
      <c r="E4" s="80" t="s">
        <v>29</v>
      </c>
      <c r="F4" s="80"/>
      <c r="G4" s="80"/>
      <c r="H4" s="80" t="s">
        <v>30</v>
      </c>
      <c r="I4" s="80"/>
      <c r="J4" s="80"/>
      <c r="K4" s="80" t="s">
        <v>31</v>
      </c>
      <c r="L4" s="80"/>
      <c r="M4" s="80"/>
      <c r="N4" s="81" t="s">
        <v>32</v>
      </c>
      <c r="O4" s="82"/>
      <c r="P4" s="83"/>
    </row>
    <row r="5" spans="1:16" ht="27.75" customHeight="1">
      <c r="A5" s="79"/>
      <c r="B5" s="4" t="s">
        <v>0</v>
      </c>
      <c r="C5" s="4" t="s">
        <v>1</v>
      </c>
      <c r="D5" s="43" t="s">
        <v>33</v>
      </c>
      <c r="E5" s="4" t="s">
        <v>0</v>
      </c>
      <c r="F5" s="4" t="s">
        <v>1</v>
      </c>
      <c r="G5" s="43" t="s">
        <v>33</v>
      </c>
      <c r="H5" s="4" t="s">
        <v>0</v>
      </c>
      <c r="I5" s="4" t="s">
        <v>1</v>
      </c>
      <c r="J5" s="43" t="s">
        <v>33</v>
      </c>
      <c r="K5" s="4" t="s">
        <v>0</v>
      </c>
      <c r="L5" s="4" t="s">
        <v>1</v>
      </c>
      <c r="M5" s="43" t="s">
        <v>33</v>
      </c>
      <c r="N5" s="4" t="s">
        <v>0</v>
      </c>
      <c r="O5" s="4" t="s">
        <v>1</v>
      </c>
      <c r="P5" s="43" t="s">
        <v>33</v>
      </c>
    </row>
    <row r="6" spans="1:16" ht="19.5" customHeight="1">
      <c r="A6" s="1" t="s">
        <v>5</v>
      </c>
      <c r="B6" s="20">
        <f>SUM(E6+H6+K6+N6)</f>
        <v>46536.4</v>
      </c>
      <c r="C6" s="20">
        <f>SUM(F6+I6+L6+O6)</f>
        <v>17377.2</v>
      </c>
      <c r="D6" s="93">
        <f>SUM(C6/B6*100)</f>
        <v>37.34109213432926</v>
      </c>
      <c r="E6" s="46">
        <v>2461.5</v>
      </c>
      <c r="F6" s="46">
        <v>1846.1</v>
      </c>
      <c r="G6" s="95">
        <f>SUM(F6/E6*100)</f>
        <v>74.9989843591306</v>
      </c>
      <c r="H6" s="21">
        <f>SUM(субсидии!B7)</f>
        <v>32419.5</v>
      </c>
      <c r="I6" s="21">
        <f>SUM(субсидии!C7)</f>
        <v>11459.6</v>
      </c>
      <c r="J6" s="93">
        <f>SUM(I6/H6*100)</f>
        <v>35.34786162649023</v>
      </c>
      <c r="K6" s="13">
        <f>SUM(субвенции!H5)</f>
        <v>449.5</v>
      </c>
      <c r="L6" s="13">
        <f>SUM(субвенции!I5)</f>
        <v>323.9</v>
      </c>
      <c r="M6" s="93">
        <f>SUM(L6/K6*100)</f>
        <v>72.05784204671856</v>
      </c>
      <c r="N6" s="6">
        <f>SUM('Иные МБТ'!B7)</f>
        <v>11205.900000000001</v>
      </c>
      <c r="O6" s="6">
        <f>SUM('Иные МБТ'!C7)</f>
        <v>3747.6000000000004</v>
      </c>
      <c r="P6" s="93">
        <f>SUM(O6/N6*100)</f>
        <v>33.44309694000482</v>
      </c>
    </row>
    <row r="7" spans="1:16" ht="19.5" customHeight="1">
      <c r="A7" s="1" t="s">
        <v>4</v>
      </c>
      <c r="B7" s="20">
        <f aca="true" t="shared" si="0" ref="B7:C17">SUM(E7+H7+K7+N7)</f>
        <v>23700.9</v>
      </c>
      <c r="C7" s="20">
        <f t="shared" si="0"/>
        <v>17972.199999999997</v>
      </c>
      <c r="D7" s="93">
        <f aca="true" t="shared" si="1" ref="D7:D18">SUM(C7/B7*100)</f>
        <v>75.82918792113378</v>
      </c>
      <c r="E7" s="46">
        <v>8853.1</v>
      </c>
      <c r="F7" s="46">
        <v>7581.4</v>
      </c>
      <c r="G7" s="95">
        <f aca="true" t="shared" si="2" ref="G7:G17">SUM(F7/E7*100)</f>
        <v>85.63554009330065</v>
      </c>
      <c r="H7" s="21">
        <f>SUM(субсидии!B8)</f>
        <v>5211.8</v>
      </c>
      <c r="I7" s="21">
        <f>SUM(субсидии!C8)</f>
        <v>1309</v>
      </c>
      <c r="J7" s="93">
        <f aca="true" t="shared" si="3" ref="J7:J18">SUM(I7/H7*100)</f>
        <v>25.116082735331364</v>
      </c>
      <c r="K7" s="13">
        <f>SUM(субвенции!H6)</f>
        <v>0</v>
      </c>
      <c r="L7" s="13">
        <f>SUM(субвенции!I6)</f>
        <v>0</v>
      </c>
      <c r="M7" s="93"/>
      <c r="N7" s="6">
        <f>SUM('Иные МБТ'!B8)</f>
        <v>9636</v>
      </c>
      <c r="O7" s="6">
        <f>SUM('Иные МБТ'!C8)</f>
        <v>9081.8</v>
      </c>
      <c r="P7" s="93">
        <f aca="true" t="shared" si="4" ref="P7:P18">SUM(O7/N7*100)</f>
        <v>94.2486508924865</v>
      </c>
    </row>
    <row r="8" spans="1:16" ht="19.5" customHeight="1">
      <c r="A8" s="1" t="s">
        <v>6</v>
      </c>
      <c r="B8" s="20">
        <f t="shared" si="0"/>
        <v>15490.699999999997</v>
      </c>
      <c r="C8" s="20">
        <f t="shared" si="0"/>
        <v>11830.800000000003</v>
      </c>
      <c r="D8" s="93">
        <f t="shared" si="1"/>
        <v>76.37356607512899</v>
      </c>
      <c r="E8" s="46">
        <v>1774.5</v>
      </c>
      <c r="F8" s="46">
        <v>1478.7</v>
      </c>
      <c r="G8" s="95">
        <f t="shared" si="2"/>
        <v>83.33051563820794</v>
      </c>
      <c r="H8" s="21">
        <f>SUM(субсидии!B9)</f>
        <v>9851.099999999999</v>
      </c>
      <c r="I8" s="21">
        <f>SUM(субсидии!C9)</f>
        <v>8379.900000000001</v>
      </c>
      <c r="J8" s="93">
        <f t="shared" si="3"/>
        <v>85.06562718884189</v>
      </c>
      <c r="K8" s="13">
        <f>SUM(субвенции!H7)</f>
        <v>349.3</v>
      </c>
      <c r="L8" s="13">
        <f>SUM(субвенции!I7)</f>
        <v>262.1</v>
      </c>
      <c r="M8" s="93">
        <f aca="true" t="shared" si="5" ref="M8:M18">SUM(L8/K8*100)</f>
        <v>75.03578585742915</v>
      </c>
      <c r="N8" s="6">
        <f>SUM('Иные МБТ'!B9)</f>
        <v>3515.8</v>
      </c>
      <c r="O8" s="6">
        <f>SUM('Иные МБТ'!C9)</f>
        <v>1710.1000000000001</v>
      </c>
      <c r="P8" s="93">
        <f t="shared" si="4"/>
        <v>48.640423232265775</v>
      </c>
    </row>
    <row r="9" spans="1:16" ht="19.5" customHeight="1">
      <c r="A9" s="1" t="s">
        <v>7</v>
      </c>
      <c r="B9" s="20">
        <f t="shared" si="0"/>
        <v>21302.800000000003</v>
      </c>
      <c r="C9" s="20">
        <f t="shared" si="0"/>
        <v>13113.7</v>
      </c>
      <c r="D9" s="93">
        <f t="shared" si="1"/>
        <v>61.558574459695436</v>
      </c>
      <c r="E9" s="46">
        <v>1514.6</v>
      </c>
      <c r="F9" s="46">
        <v>1135.9</v>
      </c>
      <c r="G9" s="95">
        <f t="shared" si="2"/>
        <v>74.99669879836262</v>
      </c>
      <c r="H9" s="21">
        <f>SUM(субсидии!B10)</f>
        <v>6682.700000000001</v>
      </c>
      <c r="I9" s="21">
        <f>SUM(субсидии!C10)</f>
        <v>6104.8</v>
      </c>
      <c r="J9" s="93">
        <f t="shared" si="3"/>
        <v>91.35229772397383</v>
      </c>
      <c r="K9" s="13">
        <f>SUM(субвенции!H8)</f>
        <v>429.5</v>
      </c>
      <c r="L9" s="13">
        <f>SUM(субвенции!I8)</f>
        <v>310.59999999999997</v>
      </c>
      <c r="M9" s="93">
        <f t="shared" si="5"/>
        <v>72.31664726426075</v>
      </c>
      <c r="N9" s="6">
        <f>SUM('Иные МБТ'!B10)</f>
        <v>12676</v>
      </c>
      <c r="O9" s="6">
        <f>SUM('Иные МБТ'!C10)</f>
        <v>5562.4</v>
      </c>
      <c r="P9" s="93">
        <f t="shared" si="4"/>
        <v>43.88135058378037</v>
      </c>
    </row>
    <row r="10" spans="1:16" ht="19.5" customHeight="1">
      <c r="A10" s="1" t="s">
        <v>8</v>
      </c>
      <c r="B10" s="20">
        <f t="shared" si="0"/>
        <v>30719.099999999995</v>
      </c>
      <c r="C10" s="20">
        <f t="shared" si="0"/>
        <v>19163.6</v>
      </c>
      <c r="D10" s="93">
        <f t="shared" si="1"/>
        <v>62.38333805352371</v>
      </c>
      <c r="E10" s="46">
        <v>2100.5</v>
      </c>
      <c r="F10" s="46">
        <v>2100.5</v>
      </c>
      <c r="G10" s="95">
        <f t="shared" si="2"/>
        <v>100</v>
      </c>
      <c r="H10" s="21">
        <f>SUM(субсидии!B11)</f>
        <v>15300.699999999999</v>
      </c>
      <c r="I10" s="21">
        <f>SUM(субсидии!C11)</f>
        <v>12349.799999999997</v>
      </c>
      <c r="J10" s="93">
        <f t="shared" si="3"/>
        <v>80.71395426353043</v>
      </c>
      <c r="K10" s="13">
        <f>SUM(субвенции!H9)</f>
        <v>449.5</v>
      </c>
      <c r="L10" s="13">
        <f>SUM(субвенции!I9)</f>
        <v>337.1</v>
      </c>
      <c r="M10" s="93">
        <f t="shared" si="5"/>
        <v>74.9944382647386</v>
      </c>
      <c r="N10" s="6">
        <f>SUM('Иные МБТ'!B11)</f>
        <v>12868.399999999998</v>
      </c>
      <c r="O10" s="6">
        <f>SUM('Иные МБТ'!C11)</f>
        <v>4376.200000000001</v>
      </c>
      <c r="P10" s="93">
        <f t="shared" si="4"/>
        <v>34.00733579932238</v>
      </c>
    </row>
    <row r="11" spans="1:16" ht="19.5" customHeight="1">
      <c r="A11" s="1" t="s">
        <v>9</v>
      </c>
      <c r="B11" s="20">
        <f t="shared" si="0"/>
        <v>21565.399999999998</v>
      </c>
      <c r="C11" s="20">
        <f t="shared" si="0"/>
        <v>13986</v>
      </c>
      <c r="D11" s="93">
        <f t="shared" si="1"/>
        <v>64.85388631789813</v>
      </c>
      <c r="E11" s="46">
        <v>936.1</v>
      </c>
      <c r="F11" s="46">
        <v>702.1</v>
      </c>
      <c r="G11" s="95">
        <f t="shared" si="2"/>
        <v>75.00267065484458</v>
      </c>
      <c r="H11" s="21">
        <f>SUM(субсидии!B12)</f>
        <v>13219.1</v>
      </c>
      <c r="I11" s="21">
        <f>SUM(субсидии!C12)</f>
        <v>10725.6</v>
      </c>
      <c r="J11" s="93">
        <f t="shared" si="3"/>
        <v>81.13714246809542</v>
      </c>
      <c r="K11" s="13">
        <f>SUM(субвенции!H10)</f>
        <v>409.4</v>
      </c>
      <c r="L11" s="13">
        <f>SUM(субвенции!I10)</f>
        <v>307.1</v>
      </c>
      <c r="M11" s="93">
        <f t="shared" si="5"/>
        <v>75.0122129946263</v>
      </c>
      <c r="N11" s="6">
        <f>SUM('Иные МБТ'!B12)</f>
        <v>7000.799999999998</v>
      </c>
      <c r="O11" s="6">
        <f>SUM('Иные МБТ'!C12)</f>
        <v>2251.2</v>
      </c>
      <c r="P11" s="93">
        <f t="shared" si="4"/>
        <v>32.15632499142956</v>
      </c>
    </row>
    <row r="12" spans="1:16" ht="19.5" customHeight="1">
      <c r="A12" s="1" t="s">
        <v>10</v>
      </c>
      <c r="B12" s="20">
        <f t="shared" si="0"/>
        <v>11236</v>
      </c>
      <c r="C12" s="20">
        <f t="shared" si="0"/>
        <v>7104.8</v>
      </c>
      <c r="D12" s="93">
        <f t="shared" si="1"/>
        <v>63.232467070131726</v>
      </c>
      <c r="E12" s="46">
        <v>2134.4</v>
      </c>
      <c r="F12" s="46">
        <v>1600.8</v>
      </c>
      <c r="G12" s="95">
        <f t="shared" si="2"/>
        <v>75</v>
      </c>
      <c r="H12" s="21">
        <f>SUM(субсидии!B13)</f>
        <v>5761.6</v>
      </c>
      <c r="I12" s="21">
        <f>SUM(субсидии!C13)</f>
        <v>3543</v>
      </c>
      <c r="J12" s="93">
        <f t="shared" si="3"/>
        <v>61.49333518467092</v>
      </c>
      <c r="K12" s="13">
        <f>SUM(субвенции!H11)</f>
        <v>449.4</v>
      </c>
      <c r="L12" s="13">
        <f>SUM(субвенции!I11)</f>
        <v>337</v>
      </c>
      <c r="M12" s="93">
        <f t="shared" si="5"/>
        <v>74.98887405429461</v>
      </c>
      <c r="N12" s="6">
        <f>SUM('Иные МБТ'!B13)</f>
        <v>2890.6000000000004</v>
      </c>
      <c r="O12" s="6">
        <f>SUM('Иные МБТ'!C13)</f>
        <v>1624</v>
      </c>
      <c r="P12" s="93">
        <f t="shared" si="4"/>
        <v>56.182107520929904</v>
      </c>
    </row>
    <row r="13" spans="1:16" ht="19.5" customHeight="1">
      <c r="A13" s="1" t="s">
        <v>11</v>
      </c>
      <c r="B13" s="20">
        <f t="shared" si="0"/>
        <v>13155.3</v>
      </c>
      <c r="C13" s="20">
        <f t="shared" si="0"/>
        <v>10389.9</v>
      </c>
      <c r="D13" s="93">
        <f t="shared" si="1"/>
        <v>78.9788146222435</v>
      </c>
      <c r="E13" s="46">
        <v>258.8</v>
      </c>
      <c r="F13" s="46">
        <v>258.8</v>
      </c>
      <c r="G13" s="95">
        <f t="shared" si="2"/>
        <v>100</v>
      </c>
      <c r="H13" s="21">
        <f>SUM(субсидии!B14)</f>
        <v>6485.599999999999</v>
      </c>
      <c r="I13" s="21">
        <f>SUM(субсидии!C14)</f>
        <v>5341.9</v>
      </c>
      <c r="J13" s="93">
        <f t="shared" si="3"/>
        <v>82.36554829159985</v>
      </c>
      <c r="K13" s="13">
        <f>SUM(субвенции!H12)</f>
        <v>369.3</v>
      </c>
      <c r="L13" s="13">
        <f>SUM(субвенции!I12)</f>
        <v>276.9</v>
      </c>
      <c r="M13" s="93">
        <f t="shared" si="5"/>
        <v>74.97969130787976</v>
      </c>
      <c r="N13" s="6">
        <f>SUM('Иные МБТ'!B14)</f>
        <v>6041.6</v>
      </c>
      <c r="O13" s="6">
        <f>SUM('Иные МБТ'!C14)</f>
        <v>4512.3</v>
      </c>
      <c r="P13" s="93">
        <f t="shared" si="4"/>
        <v>74.6871689618644</v>
      </c>
    </row>
    <row r="14" spans="1:16" ht="19.5" customHeight="1">
      <c r="A14" s="1" t="s">
        <v>12</v>
      </c>
      <c r="B14" s="20">
        <f t="shared" si="0"/>
        <v>43600.700000000004</v>
      </c>
      <c r="C14" s="20">
        <f t="shared" si="0"/>
        <v>32555.1</v>
      </c>
      <c r="D14" s="93">
        <f t="shared" si="1"/>
        <v>74.6664617769898</v>
      </c>
      <c r="E14" s="46">
        <v>5148.3</v>
      </c>
      <c r="F14" s="46">
        <v>3861.2</v>
      </c>
      <c r="G14" s="95">
        <f t="shared" si="2"/>
        <v>74.99951440281258</v>
      </c>
      <c r="H14" s="21">
        <f>SUM(субсидии!B15)</f>
        <v>29415.9</v>
      </c>
      <c r="I14" s="21">
        <f>SUM(субсидии!C15)</f>
        <v>24165</v>
      </c>
      <c r="J14" s="93">
        <f t="shared" si="3"/>
        <v>82.1494497873599</v>
      </c>
      <c r="K14" s="13">
        <f>SUM(субвенции!H13)</f>
        <v>509.5</v>
      </c>
      <c r="L14" s="13">
        <f>SUM(субвенции!I13)</f>
        <v>360.5</v>
      </c>
      <c r="M14" s="93">
        <f t="shared" si="5"/>
        <v>70.75564278704613</v>
      </c>
      <c r="N14" s="6">
        <f>SUM('Иные МБТ'!B15)</f>
        <v>8527.000000000002</v>
      </c>
      <c r="O14" s="6">
        <f>SUM('Иные МБТ'!C15)</f>
        <v>4168.4</v>
      </c>
      <c r="P14" s="93">
        <f t="shared" si="4"/>
        <v>48.88471912747741</v>
      </c>
    </row>
    <row r="15" spans="1:16" ht="19.5" customHeight="1">
      <c r="A15" s="1" t="s">
        <v>13</v>
      </c>
      <c r="B15" s="20">
        <f t="shared" si="0"/>
        <v>23852.7</v>
      </c>
      <c r="C15" s="20">
        <f t="shared" si="0"/>
        <v>18468.699999999997</v>
      </c>
      <c r="D15" s="93">
        <f t="shared" si="1"/>
        <v>77.42813182574717</v>
      </c>
      <c r="E15" s="46">
        <v>2791.8</v>
      </c>
      <c r="F15" s="46">
        <v>2093.9</v>
      </c>
      <c r="G15" s="95">
        <f t="shared" si="2"/>
        <v>75.00179095923777</v>
      </c>
      <c r="H15" s="21">
        <f>SUM(субсидии!B16)</f>
        <v>10040.4</v>
      </c>
      <c r="I15" s="21">
        <f>SUM(субсидии!C16)</f>
        <v>7258.2</v>
      </c>
      <c r="J15" s="93">
        <f t="shared" si="3"/>
        <v>72.28994860762519</v>
      </c>
      <c r="K15" s="13">
        <f>SUM(субвенции!H14)</f>
        <v>449.4</v>
      </c>
      <c r="L15" s="13">
        <f>SUM(субвенции!I14)</f>
        <v>338.6</v>
      </c>
      <c r="M15" s="93">
        <f t="shared" si="5"/>
        <v>75.34490431686694</v>
      </c>
      <c r="N15" s="6">
        <f>SUM('Иные МБТ'!B16)</f>
        <v>10571.1</v>
      </c>
      <c r="O15" s="6">
        <f>SUM('Иные МБТ'!C16)</f>
        <v>8777.999999999998</v>
      </c>
      <c r="P15" s="93">
        <f t="shared" si="4"/>
        <v>83.03771603712006</v>
      </c>
    </row>
    <row r="16" spans="1:16" ht="19.5" customHeight="1">
      <c r="A16" s="1" t="s">
        <v>14</v>
      </c>
      <c r="B16" s="20">
        <f t="shared" si="0"/>
        <v>15848.399999999998</v>
      </c>
      <c r="C16" s="20">
        <f t="shared" si="0"/>
        <v>11199.8</v>
      </c>
      <c r="D16" s="93">
        <f t="shared" si="1"/>
        <v>70.66833244996342</v>
      </c>
      <c r="E16" s="46">
        <v>1053.9</v>
      </c>
      <c r="F16" s="46">
        <v>845.9</v>
      </c>
      <c r="G16" s="95">
        <f t="shared" si="2"/>
        <v>80.26378214251825</v>
      </c>
      <c r="H16" s="21">
        <f>SUM(субсидии!B17)</f>
        <v>9590.099999999999</v>
      </c>
      <c r="I16" s="21">
        <f>SUM(субсидии!C17)</f>
        <v>7161.299999999999</v>
      </c>
      <c r="J16" s="93">
        <f t="shared" si="3"/>
        <v>74.67388244126755</v>
      </c>
      <c r="K16" s="13">
        <f>SUM(субвенции!H15)</f>
        <v>449.4</v>
      </c>
      <c r="L16" s="13">
        <f>SUM(субвенции!I15)</f>
        <v>333.6</v>
      </c>
      <c r="M16" s="93">
        <f t="shared" si="5"/>
        <v>74.23230974632845</v>
      </c>
      <c r="N16" s="6">
        <f>SUM('Иные МБТ'!B17)</f>
        <v>4755</v>
      </c>
      <c r="O16" s="6">
        <f>SUM('Иные МБТ'!C17)</f>
        <v>2859</v>
      </c>
      <c r="P16" s="93">
        <f t="shared" si="4"/>
        <v>60.12618296529968</v>
      </c>
    </row>
    <row r="17" spans="1:16" ht="19.5" customHeight="1">
      <c r="A17" s="1" t="s">
        <v>15</v>
      </c>
      <c r="B17" s="20">
        <f t="shared" si="0"/>
        <v>25575</v>
      </c>
      <c r="C17" s="20">
        <f t="shared" si="0"/>
        <v>14315.8</v>
      </c>
      <c r="D17" s="93">
        <f t="shared" si="1"/>
        <v>55.97575757575757</v>
      </c>
      <c r="E17" s="46">
        <v>2014</v>
      </c>
      <c r="F17" s="46">
        <v>1678.3</v>
      </c>
      <c r="G17" s="95">
        <f t="shared" si="2"/>
        <v>83.33167825223435</v>
      </c>
      <c r="H17" s="21">
        <f>SUM(субсидии!B18)</f>
        <v>11028.800000000001</v>
      </c>
      <c r="I17" s="21">
        <f>SUM(субсидии!C18)</f>
        <v>9134.8</v>
      </c>
      <c r="J17" s="93">
        <f t="shared" si="3"/>
        <v>82.82678079210793</v>
      </c>
      <c r="K17" s="13">
        <f>SUM(субвенции!H16)</f>
        <v>429.4</v>
      </c>
      <c r="L17" s="13">
        <f>SUM(субвенции!I16)</f>
        <v>322</v>
      </c>
      <c r="M17" s="93">
        <f t="shared" si="5"/>
        <v>74.98835584536563</v>
      </c>
      <c r="N17" s="6">
        <f>SUM('Иные МБТ'!B18)</f>
        <v>12102.800000000001</v>
      </c>
      <c r="O17" s="6">
        <f>SUM('Иные МБТ'!C18)</f>
        <v>3180.7000000000003</v>
      </c>
      <c r="P17" s="93">
        <f t="shared" si="4"/>
        <v>26.280695376276565</v>
      </c>
    </row>
    <row r="18" spans="1:16" ht="19.5" customHeight="1">
      <c r="A18" s="2" t="s">
        <v>16</v>
      </c>
      <c r="B18" s="22">
        <f>SUM(B6:B17)</f>
        <v>292583.4</v>
      </c>
      <c r="C18" s="22">
        <f>SUM(C6:C17)</f>
        <v>187477.59999999998</v>
      </c>
      <c r="D18" s="94">
        <f t="shared" si="1"/>
        <v>64.07663592671354</v>
      </c>
      <c r="E18" s="22">
        <f>SUM(E6:E17)</f>
        <v>31041.5</v>
      </c>
      <c r="F18" s="22">
        <f>SUM(F6:F17)</f>
        <v>25183.600000000002</v>
      </c>
      <c r="G18" s="94">
        <f>SUM(F18/E18*100)</f>
        <v>81.12881142986004</v>
      </c>
      <c r="H18" s="22">
        <f>SUM(H6:H17)</f>
        <v>155007.30000000002</v>
      </c>
      <c r="I18" s="22">
        <f>SUM(I6:I17)</f>
        <v>106932.90000000001</v>
      </c>
      <c r="J18" s="94">
        <f t="shared" si="3"/>
        <v>68.98571873711754</v>
      </c>
      <c r="K18" s="22">
        <f>SUM(K6:K17)</f>
        <v>4743.599999999999</v>
      </c>
      <c r="L18" s="22">
        <f>SUM(L6:L17)</f>
        <v>3509.3999999999996</v>
      </c>
      <c r="M18" s="94">
        <f t="shared" si="5"/>
        <v>73.98178598532759</v>
      </c>
      <c r="N18" s="22">
        <f>SUM(N6:N17)</f>
        <v>101791</v>
      </c>
      <c r="O18" s="22">
        <f>SUM(O6:O17)</f>
        <v>51851.700000000004</v>
      </c>
      <c r="P18" s="94">
        <f t="shared" si="4"/>
        <v>50.93937577978407</v>
      </c>
    </row>
  </sheetData>
  <sheetProtection/>
  <mergeCells count="7">
    <mergeCell ref="A2:P2"/>
    <mergeCell ref="A4:A5"/>
    <mergeCell ref="E4:G4"/>
    <mergeCell ref="H4:J4"/>
    <mergeCell ref="K4:M4"/>
    <mergeCell ref="N4:P4"/>
    <mergeCell ref="B4:D4"/>
  </mergeCells>
  <printOptions/>
  <pageMargins left="0.5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Z7" sqref="AZ7:AZ19"/>
    </sheetView>
  </sheetViews>
  <sheetFormatPr defaultColWidth="9.00390625" defaultRowHeight="12.75"/>
  <cols>
    <col min="1" max="1" width="22.25390625" style="0" bestFit="1" customWidth="1"/>
    <col min="2" max="2" width="11.00390625" style="0" customWidth="1"/>
    <col min="3" max="3" width="10.375" style="0" customWidth="1"/>
    <col min="4" max="4" width="7.00390625" style="0" customWidth="1"/>
    <col min="5" max="5" width="10.375" style="0" customWidth="1"/>
    <col min="6" max="6" width="10.125" style="0" customWidth="1"/>
    <col min="7" max="7" width="7.625" style="0" customWidth="1"/>
    <col min="8" max="8" width="9.25390625" style="0" customWidth="1"/>
    <col min="9" max="9" width="9.75390625" style="0" customWidth="1"/>
    <col min="10" max="10" width="8.625" style="0" customWidth="1"/>
    <col min="11" max="11" width="10.625" style="0" customWidth="1"/>
    <col min="12" max="12" width="10.75390625" style="0" customWidth="1"/>
    <col min="13" max="13" width="8.625" style="0" customWidth="1"/>
    <col min="14" max="14" width="9.25390625" style="0" customWidth="1"/>
    <col min="15" max="15" width="9.75390625" style="0" customWidth="1"/>
    <col min="16" max="16" width="7.875" style="0" customWidth="1"/>
    <col min="17" max="17" width="9.25390625" style="0" customWidth="1"/>
    <col min="18" max="18" width="9.75390625" style="0" customWidth="1"/>
    <col min="19" max="19" width="7.625" style="0" customWidth="1"/>
    <col min="20" max="20" width="10.125" style="0" customWidth="1"/>
    <col min="21" max="21" width="10.875" style="0" customWidth="1"/>
    <col min="22" max="22" width="7.625" style="0" customWidth="1"/>
    <col min="23" max="24" width="10.00390625" style="0" customWidth="1"/>
    <col min="25" max="25" width="7.625" style="0" customWidth="1"/>
    <col min="26" max="26" width="9.75390625" style="0" customWidth="1"/>
    <col min="27" max="27" width="10.25390625" style="0" customWidth="1"/>
    <col min="28" max="28" width="7.625" style="0" customWidth="1"/>
    <col min="29" max="29" width="9.25390625" style="0" customWidth="1"/>
    <col min="30" max="30" width="9.75390625" style="0" customWidth="1"/>
    <col min="31" max="32" width="9.25390625" style="0" customWidth="1"/>
    <col min="33" max="33" width="10.375" style="0" customWidth="1"/>
    <col min="34" max="34" width="9.25390625" style="0" customWidth="1"/>
    <col min="35" max="35" width="10.375" style="0" customWidth="1"/>
    <col min="36" max="36" width="10.625" style="0" customWidth="1"/>
    <col min="37" max="37" width="8.625" style="0" customWidth="1"/>
    <col min="38" max="38" width="9.25390625" style="0" customWidth="1"/>
    <col min="39" max="39" width="9.75390625" style="0" customWidth="1"/>
    <col min="40" max="40" width="8.00390625" style="0" customWidth="1"/>
    <col min="41" max="41" width="10.00390625" style="0" customWidth="1"/>
    <col min="42" max="42" width="10.75390625" style="0" customWidth="1"/>
    <col min="43" max="43" width="8.00390625" style="0" customWidth="1"/>
    <col min="44" max="44" width="9.625" style="0" customWidth="1"/>
    <col min="45" max="45" width="10.125" style="0" customWidth="1"/>
    <col min="46" max="46" width="7.875" style="0" customWidth="1"/>
    <col min="47" max="47" width="9.25390625" style="0" customWidth="1"/>
    <col min="48" max="48" width="9.75390625" style="0" customWidth="1"/>
    <col min="49" max="49" width="7.625" style="0" customWidth="1"/>
    <col min="50" max="50" width="10.25390625" style="0" customWidth="1"/>
    <col min="51" max="51" width="9.75390625" style="0" customWidth="1"/>
    <col min="52" max="52" width="8.875" style="0" customWidth="1"/>
  </cols>
  <sheetData>
    <row r="1" spans="2:17" ht="19.5" customHeight="1">
      <c r="B1" s="53" t="s">
        <v>91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4" ht="18.75">
      <c r="A2" s="8"/>
      <c r="B2" s="8"/>
      <c r="C2" s="8"/>
      <c r="D2" s="8"/>
    </row>
    <row r="3" spans="1:52" ht="15.75" customHeight="1">
      <c r="A3" s="63"/>
      <c r="B3" s="70" t="s">
        <v>20</v>
      </c>
      <c r="C3" s="71"/>
      <c r="D3" s="72"/>
      <c r="E3" s="59" t="s">
        <v>36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1"/>
    </row>
    <row r="4" spans="1:52" ht="157.5" customHeight="1">
      <c r="A4" s="63"/>
      <c r="B4" s="73"/>
      <c r="C4" s="74"/>
      <c r="D4" s="75"/>
      <c r="E4" s="65" t="s">
        <v>69</v>
      </c>
      <c r="F4" s="66"/>
      <c r="G4" s="67"/>
      <c r="H4" s="60" t="s">
        <v>60</v>
      </c>
      <c r="I4" s="60"/>
      <c r="J4" s="60"/>
      <c r="K4" s="60"/>
      <c r="L4" s="60"/>
      <c r="M4" s="60"/>
      <c r="N4" s="60"/>
      <c r="O4" s="60"/>
      <c r="P4" s="60"/>
      <c r="Q4" s="59" t="s">
        <v>61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59" t="s">
        <v>95</v>
      </c>
      <c r="AG4" s="60"/>
      <c r="AH4" s="61"/>
      <c r="AI4" s="59" t="s">
        <v>63</v>
      </c>
      <c r="AJ4" s="60"/>
      <c r="AK4" s="61"/>
      <c r="AL4" s="59" t="s">
        <v>76</v>
      </c>
      <c r="AM4" s="60"/>
      <c r="AN4" s="61"/>
      <c r="AO4" s="59" t="s">
        <v>34</v>
      </c>
      <c r="AP4" s="60"/>
      <c r="AQ4" s="60"/>
      <c r="AR4" s="60"/>
      <c r="AS4" s="60"/>
      <c r="AT4" s="61"/>
      <c r="AU4" s="59" t="s">
        <v>64</v>
      </c>
      <c r="AV4" s="60"/>
      <c r="AW4" s="60"/>
      <c r="AX4" s="60"/>
      <c r="AY4" s="60"/>
      <c r="AZ4" s="61"/>
    </row>
    <row r="5" spans="1:63" ht="115.5" customHeight="1">
      <c r="A5" s="63"/>
      <c r="B5" s="76"/>
      <c r="C5" s="77"/>
      <c r="D5" s="78"/>
      <c r="E5" s="62" t="s">
        <v>45</v>
      </c>
      <c r="F5" s="62"/>
      <c r="G5" s="62"/>
      <c r="H5" s="62" t="s">
        <v>41</v>
      </c>
      <c r="I5" s="62"/>
      <c r="J5" s="62"/>
      <c r="K5" s="65" t="s">
        <v>79</v>
      </c>
      <c r="L5" s="66"/>
      <c r="M5" s="67"/>
      <c r="N5" s="62" t="s">
        <v>46</v>
      </c>
      <c r="O5" s="62"/>
      <c r="P5" s="62"/>
      <c r="Q5" s="62" t="s">
        <v>47</v>
      </c>
      <c r="R5" s="62"/>
      <c r="S5" s="62"/>
      <c r="T5" s="62" t="s">
        <v>42</v>
      </c>
      <c r="U5" s="62"/>
      <c r="V5" s="62"/>
      <c r="W5" s="65" t="s">
        <v>72</v>
      </c>
      <c r="X5" s="66"/>
      <c r="Y5" s="67"/>
      <c r="Z5" s="65" t="s">
        <v>84</v>
      </c>
      <c r="AA5" s="66"/>
      <c r="AB5" s="67"/>
      <c r="AC5" s="62" t="s">
        <v>62</v>
      </c>
      <c r="AD5" s="62"/>
      <c r="AE5" s="62"/>
      <c r="AF5" s="65" t="s">
        <v>83</v>
      </c>
      <c r="AG5" s="66"/>
      <c r="AH5" s="67"/>
      <c r="AI5" s="62" t="s">
        <v>48</v>
      </c>
      <c r="AJ5" s="62"/>
      <c r="AK5" s="62"/>
      <c r="AL5" s="62" t="s">
        <v>71</v>
      </c>
      <c r="AM5" s="62"/>
      <c r="AN5" s="62"/>
      <c r="AO5" s="65" t="s">
        <v>78</v>
      </c>
      <c r="AP5" s="66"/>
      <c r="AQ5" s="67"/>
      <c r="AR5" s="62" t="s">
        <v>40</v>
      </c>
      <c r="AS5" s="62"/>
      <c r="AT5" s="62"/>
      <c r="AU5" s="62" t="s">
        <v>49</v>
      </c>
      <c r="AV5" s="62"/>
      <c r="AW5" s="62"/>
      <c r="AX5" s="62" t="s">
        <v>42</v>
      </c>
      <c r="AY5" s="62"/>
      <c r="AZ5" s="62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ht="34.5" customHeight="1">
      <c r="A6" s="63"/>
      <c r="B6" s="4" t="s">
        <v>0</v>
      </c>
      <c r="C6" s="4" t="s">
        <v>1</v>
      </c>
      <c r="D6" s="43" t="s">
        <v>33</v>
      </c>
      <c r="E6" s="4" t="s">
        <v>0</v>
      </c>
      <c r="F6" s="4" t="s">
        <v>1</v>
      </c>
      <c r="G6" s="43" t="s">
        <v>33</v>
      </c>
      <c r="H6" s="4" t="s">
        <v>0</v>
      </c>
      <c r="I6" s="4" t="s">
        <v>1</v>
      </c>
      <c r="J6" s="43" t="s">
        <v>33</v>
      </c>
      <c r="K6" s="4" t="s">
        <v>0</v>
      </c>
      <c r="L6" s="4" t="s">
        <v>1</v>
      </c>
      <c r="M6" s="43" t="s">
        <v>33</v>
      </c>
      <c r="N6" s="4" t="s">
        <v>0</v>
      </c>
      <c r="O6" s="4" t="s">
        <v>1</v>
      </c>
      <c r="P6" s="43" t="s">
        <v>33</v>
      </c>
      <c r="Q6" s="4" t="s">
        <v>0</v>
      </c>
      <c r="R6" s="4" t="s">
        <v>1</v>
      </c>
      <c r="S6" s="43" t="s">
        <v>33</v>
      </c>
      <c r="T6" s="4" t="s">
        <v>0</v>
      </c>
      <c r="U6" s="4" t="s">
        <v>1</v>
      </c>
      <c r="V6" s="43" t="s">
        <v>33</v>
      </c>
      <c r="W6" s="4" t="s">
        <v>0</v>
      </c>
      <c r="X6" s="4" t="s">
        <v>1</v>
      </c>
      <c r="Y6" s="43" t="s">
        <v>33</v>
      </c>
      <c r="Z6" s="4" t="s">
        <v>0</v>
      </c>
      <c r="AA6" s="4" t="s">
        <v>1</v>
      </c>
      <c r="AB6" s="43" t="s">
        <v>33</v>
      </c>
      <c r="AC6" s="4" t="s">
        <v>0</v>
      </c>
      <c r="AD6" s="4" t="s">
        <v>1</v>
      </c>
      <c r="AE6" s="43" t="s">
        <v>33</v>
      </c>
      <c r="AF6" s="4" t="s">
        <v>0</v>
      </c>
      <c r="AG6" s="4" t="s">
        <v>1</v>
      </c>
      <c r="AH6" s="43" t="s">
        <v>33</v>
      </c>
      <c r="AI6" s="4" t="s">
        <v>0</v>
      </c>
      <c r="AJ6" s="4" t="s">
        <v>1</v>
      </c>
      <c r="AK6" s="43" t="s">
        <v>33</v>
      </c>
      <c r="AL6" s="4" t="s">
        <v>0</v>
      </c>
      <c r="AM6" s="4" t="s">
        <v>1</v>
      </c>
      <c r="AN6" s="43" t="s">
        <v>33</v>
      </c>
      <c r="AO6" s="4" t="s">
        <v>0</v>
      </c>
      <c r="AP6" s="4" t="s">
        <v>1</v>
      </c>
      <c r="AQ6" s="43" t="s">
        <v>33</v>
      </c>
      <c r="AR6" s="4" t="s">
        <v>0</v>
      </c>
      <c r="AS6" s="4" t="s">
        <v>1</v>
      </c>
      <c r="AT6" s="43" t="s">
        <v>33</v>
      </c>
      <c r="AU6" s="4" t="s">
        <v>0</v>
      </c>
      <c r="AV6" s="4" t="s">
        <v>1</v>
      </c>
      <c r="AW6" s="43" t="s">
        <v>33</v>
      </c>
      <c r="AX6" s="4" t="s">
        <v>0</v>
      </c>
      <c r="AY6" s="4" t="s">
        <v>1</v>
      </c>
      <c r="AZ6" s="43" t="s">
        <v>33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52" ht="24" customHeight="1">
      <c r="A7" s="19" t="s">
        <v>5</v>
      </c>
      <c r="B7" s="41">
        <f>SUM(E7+H7+N7+Q7+T7+AC7+AI7+AL7+AR7+AU7+AX7+K7+W7+AO7+Z7+AF7)</f>
        <v>32419.5</v>
      </c>
      <c r="C7" s="41">
        <f aca="true" t="shared" si="0" ref="C7:C18">SUM(F7+I7+O7+R7+U7+AD7+AJ7+AM7+AS7+AV7+AY7+L7+X7+AP7+AA7+AG7)</f>
        <v>11459.6</v>
      </c>
      <c r="D7" s="91">
        <f>SUM(C7/B7*100)</f>
        <v>35.34786162649023</v>
      </c>
      <c r="E7" s="41">
        <v>588.2</v>
      </c>
      <c r="F7" s="13">
        <v>588.2</v>
      </c>
      <c r="G7" s="91">
        <f aca="true" t="shared" si="1" ref="G7:G17">SUM(F7/E7*100)</f>
        <v>100</v>
      </c>
      <c r="H7" s="41"/>
      <c r="I7" s="41"/>
      <c r="J7" s="41"/>
      <c r="K7" s="41"/>
      <c r="L7" s="41"/>
      <c r="M7" s="41"/>
      <c r="N7" s="13">
        <v>1117</v>
      </c>
      <c r="O7" s="13">
        <v>323.3</v>
      </c>
      <c r="P7" s="91">
        <f>SUM(O7/N7*100)</f>
        <v>28.943598925693827</v>
      </c>
      <c r="Q7" s="13">
        <v>20</v>
      </c>
      <c r="R7" s="13">
        <v>20</v>
      </c>
      <c r="S7" s="91">
        <f>SUM(R7/Q7*100)</f>
        <v>100</v>
      </c>
      <c r="T7" s="41"/>
      <c r="U7" s="41"/>
      <c r="V7" s="41"/>
      <c r="W7" s="41"/>
      <c r="X7" s="41"/>
      <c r="Y7" s="41"/>
      <c r="Z7" s="41"/>
      <c r="AA7" s="41"/>
      <c r="AB7" s="41"/>
      <c r="AC7" s="13"/>
      <c r="AD7" s="13"/>
      <c r="AE7" s="41"/>
      <c r="AF7" s="41"/>
      <c r="AG7" s="41"/>
      <c r="AH7" s="41"/>
      <c r="AI7" s="13">
        <v>11182.4</v>
      </c>
      <c r="AJ7" s="13">
        <v>9266.2</v>
      </c>
      <c r="AK7" s="91">
        <f>SUM(AJ7/AI7*100)</f>
        <v>82.86414365431392</v>
      </c>
      <c r="AL7" s="41"/>
      <c r="AM7" s="41"/>
      <c r="AN7" s="41"/>
      <c r="AO7" s="41">
        <v>18310.4</v>
      </c>
      <c r="AP7" s="41">
        <v>60.4</v>
      </c>
      <c r="AQ7" s="91">
        <f>SUM(AP7/AO7*100)</f>
        <v>0.32986717930793424</v>
      </c>
      <c r="AR7" s="41"/>
      <c r="AS7" s="41"/>
      <c r="AT7" s="91"/>
      <c r="AU7" s="13">
        <v>1201.5</v>
      </c>
      <c r="AV7" s="13">
        <v>1201.5</v>
      </c>
      <c r="AW7" s="91">
        <f aca="true" t="shared" si="2" ref="AW7:AW12">SUM(AV7/AU7*100)</f>
        <v>100</v>
      </c>
      <c r="AX7" s="41"/>
      <c r="AY7" s="41"/>
      <c r="AZ7" s="91"/>
    </row>
    <row r="8" spans="1:52" ht="24" customHeight="1">
      <c r="A8" s="9" t="s">
        <v>4</v>
      </c>
      <c r="B8" s="41">
        <f aca="true" t="shared" si="3" ref="B8:B18">SUM(E8+H8+N8+Q8+T8+AC8+AI8+AL8+AR8+AU8+AX8+K8+W8+AO8+Z8+AF8)</f>
        <v>5211.8</v>
      </c>
      <c r="C8" s="41">
        <f t="shared" si="0"/>
        <v>1309</v>
      </c>
      <c r="D8" s="91">
        <f aca="true" t="shared" si="4" ref="D8:D18">SUM(C8/B8*100)</f>
        <v>25.116082735331364</v>
      </c>
      <c r="E8" s="41">
        <v>570.9</v>
      </c>
      <c r="F8" s="41">
        <v>570.9</v>
      </c>
      <c r="G8" s="91">
        <f t="shared" si="1"/>
        <v>100</v>
      </c>
      <c r="H8" s="41"/>
      <c r="I8" s="41"/>
      <c r="J8" s="41"/>
      <c r="K8" s="41">
        <v>26</v>
      </c>
      <c r="L8" s="41">
        <v>26</v>
      </c>
      <c r="M8" s="91">
        <f>SUM(L8/K8*100)</f>
        <v>100</v>
      </c>
      <c r="N8" s="41"/>
      <c r="O8" s="41"/>
      <c r="P8" s="91"/>
      <c r="Q8" s="13">
        <v>50</v>
      </c>
      <c r="R8" s="13">
        <v>0</v>
      </c>
      <c r="S8" s="91">
        <f>SUM(R8/Q8*100)</f>
        <v>0</v>
      </c>
      <c r="T8" s="41"/>
      <c r="U8" s="41"/>
      <c r="V8" s="41"/>
      <c r="W8" s="41"/>
      <c r="X8" s="41"/>
      <c r="Y8" s="41"/>
      <c r="Z8" s="41"/>
      <c r="AA8" s="41"/>
      <c r="AB8" s="41"/>
      <c r="AC8" s="13"/>
      <c r="AD8" s="13"/>
      <c r="AE8" s="41"/>
      <c r="AF8" s="41"/>
      <c r="AG8" s="41"/>
      <c r="AH8" s="41"/>
      <c r="AI8" s="41"/>
      <c r="AJ8" s="41"/>
      <c r="AK8" s="91"/>
      <c r="AL8" s="41">
        <v>330</v>
      </c>
      <c r="AM8" s="41">
        <v>330</v>
      </c>
      <c r="AN8" s="91">
        <f>SUM(AM8/AL8*100)</f>
        <v>100</v>
      </c>
      <c r="AO8" s="41"/>
      <c r="AP8" s="41"/>
      <c r="AQ8" s="91"/>
      <c r="AR8" s="41"/>
      <c r="AS8" s="41"/>
      <c r="AT8" s="91"/>
      <c r="AU8" s="13">
        <v>1192.6</v>
      </c>
      <c r="AV8" s="13">
        <v>382.1</v>
      </c>
      <c r="AW8" s="91">
        <f t="shared" si="2"/>
        <v>32.03924199228577</v>
      </c>
      <c r="AX8" s="13">
        <v>3042.3</v>
      </c>
      <c r="AY8" s="13">
        <v>0</v>
      </c>
      <c r="AZ8" s="91">
        <f>SUM(AY8/AX8*100)</f>
        <v>0</v>
      </c>
    </row>
    <row r="9" spans="1:52" ht="24" customHeight="1">
      <c r="A9" s="19" t="s">
        <v>6</v>
      </c>
      <c r="B9" s="41">
        <f t="shared" si="3"/>
        <v>9851.099999999999</v>
      </c>
      <c r="C9" s="41">
        <f t="shared" si="0"/>
        <v>8379.900000000001</v>
      </c>
      <c r="D9" s="91">
        <f t="shared" si="4"/>
        <v>85.06562718884189</v>
      </c>
      <c r="E9" s="13">
        <v>735.7</v>
      </c>
      <c r="F9" s="13">
        <v>735.7</v>
      </c>
      <c r="G9" s="91">
        <f t="shared" si="1"/>
        <v>100</v>
      </c>
      <c r="H9" s="41"/>
      <c r="I9" s="41"/>
      <c r="J9" s="41"/>
      <c r="K9" s="41"/>
      <c r="L9" s="41"/>
      <c r="M9" s="91"/>
      <c r="N9" s="41"/>
      <c r="O9" s="41"/>
      <c r="P9" s="91"/>
      <c r="Q9" s="41"/>
      <c r="R9" s="41"/>
      <c r="S9" s="91"/>
      <c r="T9" s="41"/>
      <c r="U9" s="41"/>
      <c r="V9" s="41"/>
      <c r="W9" s="41"/>
      <c r="X9" s="41"/>
      <c r="Y9" s="41"/>
      <c r="Z9" s="41"/>
      <c r="AA9" s="41"/>
      <c r="AB9" s="41"/>
      <c r="AC9" s="13">
        <v>12.4</v>
      </c>
      <c r="AD9" s="13">
        <v>12.4</v>
      </c>
      <c r="AE9" s="91">
        <f aca="true" t="shared" si="5" ref="AE9:AE18">SUM(AD9/AC9*100)</f>
        <v>100</v>
      </c>
      <c r="AF9" s="41"/>
      <c r="AG9" s="41"/>
      <c r="AH9" s="41"/>
      <c r="AI9" s="13">
        <v>7657.3</v>
      </c>
      <c r="AJ9" s="13">
        <v>6365.6</v>
      </c>
      <c r="AK9" s="91">
        <f aca="true" t="shared" si="6" ref="AK9:AK18">SUM(AJ9/AI9*100)</f>
        <v>83.13112977159051</v>
      </c>
      <c r="AL9" s="41"/>
      <c r="AM9" s="41"/>
      <c r="AN9" s="91"/>
      <c r="AO9" s="41"/>
      <c r="AP9" s="41"/>
      <c r="AQ9" s="91"/>
      <c r="AR9" s="41"/>
      <c r="AS9" s="41"/>
      <c r="AT9" s="91"/>
      <c r="AU9" s="13">
        <v>134.3</v>
      </c>
      <c r="AV9" s="13">
        <v>134.3</v>
      </c>
      <c r="AW9" s="91">
        <f t="shared" si="2"/>
        <v>100</v>
      </c>
      <c r="AX9" s="13">
        <v>1311.4</v>
      </c>
      <c r="AY9" s="13">
        <v>1131.9</v>
      </c>
      <c r="AZ9" s="91">
        <f>SUM(AY9/AX9*100)</f>
        <v>86.31233795943267</v>
      </c>
    </row>
    <row r="10" spans="1:52" ht="24" customHeight="1">
      <c r="A10" s="19" t="s">
        <v>7</v>
      </c>
      <c r="B10" s="41">
        <f t="shared" si="3"/>
        <v>6682.700000000001</v>
      </c>
      <c r="C10" s="41">
        <f t="shared" si="0"/>
        <v>6104.8</v>
      </c>
      <c r="D10" s="91">
        <f t="shared" si="4"/>
        <v>91.35229772397383</v>
      </c>
      <c r="E10" s="41">
        <v>778.1</v>
      </c>
      <c r="F10" s="41">
        <v>778.1</v>
      </c>
      <c r="G10" s="91">
        <f t="shared" si="1"/>
        <v>100</v>
      </c>
      <c r="H10" s="41"/>
      <c r="I10" s="41"/>
      <c r="J10" s="41"/>
      <c r="K10" s="41"/>
      <c r="L10" s="41"/>
      <c r="M10" s="91"/>
      <c r="N10" s="41"/>
      <c r="O10" s="41"/>
      <c r="P10" s="91"/>
      <c r="Q10" s="41"/>
      <c r="R10" s="41"/>
      <c r="S10" s="91"/>
      <c r="T10" s="41"/>
      <c r="U10" s="41"/>
      <c r="V10" s="41"/>
      <c r="W10" s="41"/>
      <c r="X10" s="41"/>
      <c r="Y10" s="41"/>
      <c r="Z10" s="41"/>
      <c r="AA10" s="41"/>
      <c r="AB10" s="41"/>
      <c r="AC10" s="13">
        <v>120</v>
      </c>
      <c r="AD10" s="13">
        <v>64.2</v>
      </c>
      <c r="AE10" s="91">
        <f t="shared" si="5"/>
        <v>53.5</v>
      </c>
      <c r="AF10" s="41">
        <v>3</v>
      </c>
      <c r="AG10" s="41">
        <v>3</v>
      </c>
      <c r="AH10" s="91">
        <f>SUM(AG10/AF10*100)</f>
        <v>100</v>
      </c>
      <c r="AI10" s="13">
        <v>5650</v>
      </c>
      <c r="AJ10" s="13">
        <v>5127.9</v>
      </c>
      <c r="AK10" s="91">
        <f t="shared" si="6"/>
        <v>90.75929203539822</v>
      </c>
      <c r="AL10" s="41"/>
      <c r="AM10" s="41"/>
      <c r="AN10" s="91"/>
      <c r="AO10" s="41"/>
      <c r="AP10" s="41"/>
      <c r="AQ10" s="91"/>
      <c r="AR10" s="41"/>
      <c r="AS10" s="41"/>
      <c r="AT10" s="91"/>
      <c r="AU10" s="13">
        <v>131.6</v>
      </c>
      <c r="AV10" s="13">
        <v>131.6</v>
      </c>
      <c r="AW10" s="91">
        <f t="shared" si="2"/>
        <v>100</v>
      </c>
      <c r="AX10" s="41"/>
      <c r="AY10" s="41"/>
      <c r="AZ10" s="91"/>
    </row>
    <row r="11" spans="1:52" ht="24" customHeight="1">
      <c r="A11" s="19" t="s">
        <v>8</v>
      </c>
      <c r="B11" s="41">
        <f t="shared" si="3"/>
        <v>15300.699999999999</v>
      </c>
      <c r="C11" s="41">
        <f t="shared" si="0"/>
        <v>12349.799999999997</v>
      </c>
      <c r="D11" s="91">
        <f t="shared" si="4"/>
        <v>80.71395426353043</v>
      </c>
      <c r="E11" s="13">
        <v>2176.3</v>
      </c>
      <c r="F11" s="13">
        <v>983.5</v>
      </c>
      <c r="G11" s="91">
        <f t="shared" si="1"/>
        <v>45.19137986490833</v>
      </c>
      <c r="H11" s="41"/>
      <c r="I11" s="41"/>
      <c r="J11" s="41"/>
      <c r="K11" s="41"/>
      <c r="L11" s="41"/>
      <c r="M11" s="91"/>
      <c r="N11" s="13">
        <v>360</v>
      </c>
      <c r="O11" s="13">
        <v>360</v>
      </c>
      <c r="P11" s="91">
        <f aca="true" t="shared" si="7" ref="P11:P17">SUM(O11/N11*100)</f>
        <v>100</v>
      </c>
      <c r="Q11" s="13">
        <v>30</v>
      </c>
      <c r="R11" s="13">
        <v>30</v>
      </c>
      <c r="S11" s="91">
        <f>SUM(R11/Q11*100)</f>
        <v>100</v>
      </c>
      <c r="T11" s="13">
        <v>2541.7</v>
      </c>
      <c r="U11" s="13">
        <v>2463.1</v>
      </c>
      <c r="V11" s="91">
        <f>SUM(U11/T11*100)</f>
        <v>96.90758153991423</v>
      </c>
      <c r="W11" s="41"/>
      <c r="X11" s="41"/>
      <c r="Y11" s="41"/>
      <c r="Z11" s="41"/>
      <c r="AA11" s="41"/>
      <c r="AB11" s="41"/>
      <c r="AC11" s="13">
        <v>214.4</v>
      </c>
      <c r="AD11" s="13">
        <v>111.4</v>
      </c>
      <c r="AE11" s="91">
        <f t="shared" si="5"/>
        <v>51.9589552238806</v>
      </c>
      <c r="AF11" s="41">
        <v>2.9</v>
      </c>
      <c r="AG11" s="41">
        <v>2.9</v>
      </c>
      <c r="AH11" s="91">
        <f>SUM(AG11/AF11*100)</f>
        <v>100</v>
      </c>
      <c r="AI11" s="13">
        <v>4967.3</v>
      </c>
      <c r="AJ11" s="13">
        <v>3940.4</v>
      </c>
      <c r="AK11" s="91">
        <f t="shared" si="6"/>
        <v>79.32679725404142</v>
      </c>
      <c r="AL11" s="13">
        <v>956.4</v>
      </c>
      <c r="AM11" s="13">
        <v>956.4</v>
      </c>
      <c r="AN11" s="91">
        <f>SUM(AM11/AL11*100)</f>
        <v>100</v>
      </c>
      <c r="AO11" s="41">
        <v>123.3</v>
      </c>
      <c r="AP11" s="41">
        <v>123.3</v>
      </c>
      <c r="AQ11" s="91">
        <f>SUM(AP11/AO11*100)</f>
        <v>100</v>
      </c>
      <c r="AR11" s="13">
        <v>1213.7</v>
      </c>
      <c r="AS11" s="13">
        <v>809.1</v>
      </c>
      <c r="AT11" s="91">
        <f>SUM(AS11/AR11*100)</f>
        <v>66.66392024388234</v>
      </c>
      <c r="AU11" s="41">
        <v>470</v>
      </c>
      <c r="AV11" s="13">
        <v>470</v>
      </c>
      <c r="AW11" s="91">
        <f t="shared" si="2"/>
        <v>100</v>
      </c>
      <c r="AX11" s="13">
        <v>2244.7</v>
      </c>
      <c r="AY11" s="13">
        <v>2099.7</v>
      </c>
      <c r="AZ11" s="91">
        <f>SUM(AY11/AX11*100)</f>
        <v>93.54033946629839</v>
      </c>
    </row>
    <row r="12" spans="1:52" ht="24" customHeight="1">
      <c r="A12" s="19" t="s">
        <v>9</v>
      </c>
      <c r="B12" s="41">
        <f t="shared" si="3"/>
        <v>13219.1</v>
      </c>
      <c r="C12" s="41">
        <f t="shared" si="0"/>
        <v>10725.6</v>
      </c>
      <c r="D12" s="91">
        <f t="shared" si="4"/>
        <v>81.13714246809542</v>
      </c>
      <c r="E12" s="41">
        <v>353.6</v>
      </c>
      <c r="F12" s="41">
        <v>353.6</v>
      </c>
      <c r="G12" s="91">
        <f t="shared" si="1"/>
        <v>100</v>
      </c>
      <c r="H12" s="13">
        <v>68.3</v>
      </c>
      <c r="I12" s="13">
        <v>68.3</v>
      </c>
      <c r="J12" s="91">
        <f>SUM(I12/H12*100)</f>
        <v>100</v>
      </c>
      <c r="K12" s="41"/>
      <c r="L12" s="41"/>
      <c r="M12" s="91"/>
      <c r="N12" s="41">
        <v>190</v>
      </c>
      <c r="O12" s="41">
        <v>190</v>
      </c>
      <c r="P12" s="91">
        <f t="shared" si="7"/>
        <v>100</v>
      </c>
      <c r="Q12" s="13">
        <v>70</v>
      </c>
      <c r="R12" s="13">
        <v>70</v>
      </c>
      <c r="S12" s="91">
        <f>SUM(R12/Q12*100)</f>
        <v>100</v>
      </c>
      <c r="T12" s="41"/>
      <c r="U12" s="41"/>
      <c r="V12" s="91"/>
      <c r="W12" s="41"/>
      <c r="X12" s="41"/>
      <c r="Y12" s="41"/>
      <c r="Z12" s="41"/>
      <c r="AA12" s="41"/>
      <c r="AB12" s="41"/>
      <c r="AC12" s="13">
        <v>206</v>
      </c>
      <c r="AD12" s="13">
        <v>142</v>
      </c>
      <c r="AE12" s="91">
        <f t="shared" si="5"/>
        <v>68.93203883495146</v>
      </c>
      <c r="AF12" s="41"/>
      <c r="AG12" s="41"/>
      <c r="AH12" s="91"/>
      <c r="AI12" s="13">
        <v>11935.2</v>
      </c>
      <c r="AJ12" s="13">
        <v>9505.7</v>
      </c>
      <c r="AK12" s="91">
        <f t="shared" si="6"/>
        <v>79.64424559286816</v>
      </c>
      <c r="AL12" s="41"/>
      <c r="AM12" s="41"/>
      <c r="AN12" s="91"/>
      <c r="AO12" s="41"/>
      <c r="AP12" s="41"/>
      <c r="AQ12" s="91"/>
      <c r="AR12" s="41"/>
      <c r="AS12" s="41"/>
      <c r="AT12" s="91"/>
      <c r="AU12" s="41">
        <v>396</v>
      </c>
      <c r="AV12" s="41">
        <v>396</v>
      </c>
      <c r="AW12" s="91">
        <f t="shared" si="2"/>
        <v>100</v>
      </c>
      <c r="AX12" s="41"/>
      <c r="AY12" s="41"/>
      <c r="AZ12" s="91"/>
    </row>
    <row r="13" spans="1:52" ht="24" customHeight="1">
      <c r="A13" s="19" t="s">
        <v>10</v>
      </c>
      <c r="B13" s="41">
        <f t="shared" si="3"/>
        <v>5761.6</v>
      </c>
      <c r="C13" s="41">
        <f t="shared" si="0"/>
        <v>3543</v>
      </c>
      <c r="D13" s="91">
        <f>SUM(C12/B12*100)</f>
        <v>81.13714246809542</v>
      </c>
      <c r="E13" s="41"/>
      <c r="F13" s="41"/>
      <c r="G13" s="91"/>
      <c r="H13" s="41"/>
      <c r="I13" s="41"/>
      <c r="J13" s="91"/>
      <c r="K13" s="41"/>
      <c r="L13" s="41"/>
      <c r="M13" s="91"/>
      <c r="N13" s="13">
        <v>243.6</v>
      </c>
      <c r="O13" s="13">
        <v>15</v>
      </c>
      <c r="P13" s="91">
        <f t="shared" si="7"/>
        <v>6.157635467980295</v>
      </c>
      <c r="Q13" s="41"/>
      <c r="R13" s="41"/>
      <c r="S13" s="91"/>
      <c r="T13" s="41"/>
      <c r="U13" s="41"/>
      <c r="V13" s="91"/>
      <c r="W13" s="41"/>
      <c r="X13" s="41"/>
      <c r="Y13" s="41"/>
      <c r="Z13" s="41"/>
      <c r="AA13" s="41"/>
      <c r="AB13" s="41"/>
      <c r="AC13" s="13"/>
      <c r="AD13" s="13"/>
      <c r="AE13" s="91"/>
      <c r="AF13" s="41"/>
      <c r="AG13" s="41"/>
      <c r="AH13" s="91"/>
      <c r="AI13" s="13">
        <v>5518</v>
      </c>
      <c r="AJ13" s="13">
        <v>3528</v>
      </c>
      <c r="AK13" s="91">
        <f>SUM(AJ12/AI12*100)</f>
        <v>79.64424559286816</v>
      </c>
      <c r="AL13" s="41"/>
      <c r="AM13" s="41"/>
      <c r="AN13" s="91"/>
      <c r="AO13" s="41"/>
      <c r="AP13" s="41"/>
      <c r="AQ13" s="91"/>
      <c r="AR13" s="41"/>
      <c r="AS13" s="41"/>
      <c r="AT13" s="91"/>
      <c r="AU13" s="41"/>
      <c r="AV13" s="41"/>
      <c r="AW13" s="91"/>
      <c r="AX13" s="41"/>
      <c r="AY13" s="41"/>
      <c r="AZ13" s="91"/>
    </row>
    <row r="14" spans="1:52" ht="24" customHeight="1">
      <c r="A14" s="19" t="s">
        <v>11</v>
      </c>
      <c r="B14" s="41">
        <f t="shared" si="3"/>
        <v>6485.599999999999</v>
      </c>
      <c r="C14" s="41">
        <f t="shared" si="0"/>
        <v>5341.9</v>
      </c>
      <c r="D14" s="91">
        <f t="shared" si="4"/>
        <v>82.36554829159985</v>
      </c>
      <c r="E14" s="13">
        <v>1140.6</v>
      </c>
      <c r="F14" s="13">
        <v>1140.6</v>
      </c>
      <c r="G14" s="91">
        <f t="shared" si="1"/>
        <v>100</v>
      </c>
      <c r="H14" s="41"/>
      <c r="I14" s="41"/>
      <c r="J14" s="91"/>
      <c r="K14" s="41"/>
      <c r="L14" s="41"/>
      <c r="M14" s="91"/>
      <c r="N14" s="13">
        <v>525.2</v>
      </c>
      <c r="O14" s="13">
        <v>525.2</v>
      </c>
      <c r="P14" s="91">
        <f t="shared" si="7"/>
        <v>100</v>
      </c>
      <c r="Q14" s="41"/>
      <c r="R14" s="41"/>
      <c r="S14" s="91"/>
      <c r="T14" s="41"/>
      <c r="U14" s="41"/>
      <c r="V14" s="91"/>
      <c r="W14" s="41"/>
      <c r="X14" s="41"/>
      <c r="Y14" s="41"/>
      <c r="Z14" s="41"/>
      <c r="AA14" s="41"/>
      <c r="AB14" s="41"/>
      <c r="AC14" s="13">
        <v>102.1</v>
      </c>
      <c r="AD14" s="13">
        <v>97.9</v>
      </c>
      <c r="AE14" s="91">
        <f t="shared" si="5"/>
        <v>95.88638589618023</v>
      </c>
      <c r="AF14" s="41"/>
      <c r="AG14" s="41"/>
      <c r="AH14" s="91"/>
      <c r="AI14" s="13">
        <v>4297.8</v>
      </c>
      <c r="AJ14" s="13">
        <v>3158.3</v>
      </c>
      <c r="AK14" s="91">
        <f t="shared" si="6"/>
        <v>73.48643492019173</v>
      </c>
      <c r="AL14" s="41"/>
      <c r="AM14" s="41"/>
      <c r="AN14" s="91"/>
      <c r="AO14" s="41"/>
      <c r="AP14" s="41"/>
      <c r="AQ14" s="91"/>
      <c r="AR14" s="41"/>
      <c r="AS14" s="41"/>
      <c r="AT14" s="91"/>
      <c r="AU14" s="13">
        <v>419.9</v>
      </c>
      <c r="AV14" s="13">
        <v>419.9</v>
      </c>
      <c r="AW14" s="91">
        <f>SUM(AV14/AU14*100)</f>
        <v>100</v>
      </c>
      <c r="AX14" s="41"/>
      <c r="AY14" s="41"/>
      <c r="AZ14" s="91"/>
    </row>
    <row r="15" spans="1:52" ht="24" customHeight="1">
      <c r="A15" s="19" t="s">
        <v>12</v>
      </c>
      <c r="B15" s="41">
        <f t="shared" si="3"/>
        <v>29415.9</v>
      </c>
      <c r="C15" s="41">
        <f t="shared" si="0"/>
        <v>24165</v>
      </c>
      <c r="D15" s="91">
        <f t="shared" si="4"/>
        <v>82.1494497873599</v>
      </c>
      <c r="E15" s="41"/>
      <c r="F15" s="41"/>
      <c r="G15" s="91"/>
      <c r="H15" s="41"/>
      <c r="I15" s="41"/>
      <c r="J15" s="91"/>
      <c r="K15" s="41"/>
      <c r="L15" s="41"/>
      <c r="M15" s="91"/>
      <c r="N15" s="41"/>
      <c r="O15" s="41"/>
      <c r="P15" s="91"/>
      <c r="Q15" s="41"/>
      <c r="R15" s="41"/>
      <c r="S15" s="91"/>
      <c r="T15" s="41"/>
      <c r="U15" s="41"/>
      <c r="V15" s="91"/>
      <c r="W15" s="41">
        <v>12836.4</v>
      </c>
      <c r="X15" s="13">
        <v>12411.9</v>
      </c>
      <c r="Y15" s="91">
        <f>SUM(X15/W15*100)</f>
        <v>96.69299803683276</v>
      </c>
      <c r="Z15" s="41">
        <v>1311.9</v>
      </c>
      <c r="AA15" s="41">
        <v>745.6</v>
      </c>
      <c r="AB15" s="91">
        <f>SUM(AA15/Z15*100)</f>
        <v>56.833600121960515</v>
      </c>
      <c r="AC15" s="13">
        <v>143.6</v>
      </c>
      <c r="AD15" s="13">
        <v>111.4</v>
      </c>
      <c r="AE15" s="91">
        <f t="shared" si="5"/>
        <v>77.57660167130919</v>
      </c>
      <c r="AF15" s="41"/>
      <c r="AG15" s="41"/>
      <c r="AH15" s="91"/>
      <c r="AI15" s="13">
        <v>15124</v>
      </c>
      <c r="AJ15" s="13">
        <v>10896.1</v>
      </c>
      <c r="AK15" s="91">
        <f t="shared" si="6"/>
        <v>72.04509389050516</v>
      </c>
      <c r="AL15" s="41"/>
      <c r="AM15" s="41"/>
      <c r="AN15" s="91"/>
      <c r="AO15" s="41"/>
      <c r="AP15" s="41"/>
      <c r="AQ15" s="91"/>
      <c r="AR15" s="41"/>
      <c r="AS15" s="41"/>
      <c r="AT15" s="91"/>
      <c r="AU15" s="41"/>
      <c r="AV15" s="41"/>
      <c r="AW15" s="91"/>
      <c r="AX15" s="41"/>
      <c r="AY15" s="41"/>
      <c r="AZ15" s="91"/>
    </row>
    <row r="16" spans="1:52" ht="24" customHeight="1">
      <c r="A16" s="19" t="s">
        <v>13</v>
      </c>
      <c r="B16" s="41">
        <f t="shared" si="3"/>
        <v>10040.4</v>
      </c>
      <c r="C16" s="41">
        <f t="shared" si="0"/>
        <v>7258.2</v>
      </c>
      <c r="D16" s="91">
        <f t="shared" si="4"/>
        <v>72.28994860762519</v>
      </c>
      <c r="E16" s="41"/>
      <c r="F16" s="41"/>
      <c r="G16" s="91"/>
      <c r="H16" s="41"/>
      <c r="I16" s="41"/>
      <c r="J16" s="91"/>
      <c r="K16" s="41">
        <v>145.9</v>
      </c>
      <c r="L16" s="41">
        <v>145.9</v>
      </c>
      <c r="M16" s="91">
        <f>SUM(L16/K16*100)</f>
        <v>100</v>
      </c>
      <c r="N16" s="13">
        <v>523.4</v>
      </c>
      <c r="O16" s="13">
        <v>105</v>
      </c>
      <c r="P16" s="91">
        <f t="shared" si="7"/>
        <v>20.061138708444783</v>
      </c>
      <c r="Q16" s="41"/>
      <c r="R16" s="41"/>
      <c r="S16" s="91"/>
      <c r="T16" s="41"/>
      <c r="U16" s="41"/>
      <c r="V16" s="91"/>
      <c r="W16" s="41"/>
      <c r="X16" s="41"/>
      <c r="Y16" s="91"/>
      <c r="Z16" s="41"/>
      <c r="AA16" s="41"/>
      <c r="AB16" s="91"/>
      <c r="AC16" s="13">
        <v>99.9</v>
      </c>
      <c r="AD16" s="13">
        <v>64.6</v>
      </c>
      <c r="AE16" s="91">
        <f t="shared" si="5"/>
        <v>64.66466466466466</v>
      </c>
      <c r="AF16" s="41"/>
      <c r="AG16" s="41"/>
      <c r="AH16" s="91"/>
      <c r="AI16" s="13">
        <v>8349.2</v>
      </c>
      <c r="AJ16" s="13">
        <v>6020.7</v>
      </c>
      <c r="AK16" s="91">
        <f t="shared" si="6"/>
        <v>72.11110046471518</v>
      </c>
      <c r="AL16" s="41"/>
      <c r="AM16" s="41"/>
      <c r="AN16" s="91"/>
      <c r="AO16" s="41"/>
      <c r="AP16" s="41"/>
      <c r="AQ16" s="91"/>
      <c r="AR16" s="41"/>
      <c r="AS16" s="41"/>
      <c r="AT16" s="91"/>
      <c r="AU16" s="41">
        <v>782.7</v>
      </c>
      <c r="AV16" s="13">
        <v>782.7</v>
      </c>
      <c r="AW16" s="91">
        <f>SUM(AV16/AU16*100)</f>
        <v>100</v>
      </c>
      <c r="AX16" s="13">
        <v>139.3</v>
      </c>
      <c r="AY16" s="13">
        <v>139.3</v>
      </c>
      <c r="AZ16" s="91">
        <f>SUM(AY16/AX16*100)</f>
        <v>100</v>
      </c>
    </row>
    <row r="17" spans="1:52" ht="24" customHeight="1">
      <c r="A17" s="19" t="s">
        <v>14</v>
      </c>
      <c r="B17" s="41">
        <f t="shared" si="3"/>
        <v>9590.099999999999</v>
      </c>
      <c r="C17" s="41">
        <f t="shared" si="0"/>
        <v>7161.299999999999</v>
      </c>
      <c r="D17" s="91">
        <f t="shared" si="4"/>
        <v>74.67388244126755</v>
      </c>
      <c r="E17" s="13">
        <v>424.5</v>
      </c>
      <c r="F17" s="13">
        <v>424.5</v>
      </c>
      <c r="G17" s="91">
        <f t="shared" si="1"/>
        <v>100</v>
      </c>
      <c r="H17" s="41"/>
      <c r="I17" s="41"/>
      <c r="J17" s="91"/>
      <c r="K17" s="41"/>
      <c r="L17" s="41"/>
      <c r="M17" s="91"/>
      <c r="N17" s="13">
        <v>821.1</v>
      </c>
      <c r="O17" s="13">
        <v>318.7</v>
      </c>
      <c r="P17" s="91">
        <f t="shared" si="7"/>
        <v>38.81378638411886</v>
      </c>
      <c r="Q17" s="41"/>
      <c r="R17" s="41"/>
      <c r="S17" s="91"/>
      <c r="T17" s="41"/>
      <c r="U17" s="41"/>
      <c r="V17" s="91"/>
      <c r="W17" s="41"/>
      <c r="X17" s="41"/>
      <c r="Y17" s="91"/>
      <c r="Z17" s="41"/>
      <c r="AA17" s="41"/>
      <c r="AB17" s="91"/>
      <c r="AC17" s="41"/>
      <c r="AD17" s="41"/>
      <c r="AE17" s="91"/>
      <c r="AF17" s="41">
        <v>2.9</v>
      </c>
      <c r="AG17" s="41">
        <v>2.9</v>
      </c>
      <c r="AH17" s="91">
        <f>SUM(AG17/AF17*100)</f>
        <v>100</v>
      </c>
      <c r="AI17" s="13">
        <v>7028.2</v>
      </c>
      <c r="AJ17" s="13">
        <v>5101.8</v>
      </c>
      <c r="AK17" s="91">
        <f t="shared" si="6"/>
        <v>72.59042144503572</v>
      </c>
      <c r="AL17" s="13">
        <v>956.4</v>
      </c>
      <c r="AM17" s="13">
        <v>956.4</v>
      </c>
      <c r="AN17" s="91">
        <f>SUM(AM17/AL17*100)</f>
        <v>100</v>
      </c>
      <c r="AO17" s="41"/>
      <c r="AP17" s="41"/>
      <c r="AQ17" s="91"/>
      <c r="AR17" s="41"/>
      <c r="AS17" s="41"/>
      <c r="AT17" s="91"/>
      <c r="AU17" s="41"/>
      <c r="AV17" s="41"/>
      <c r="AW17" s="91"/>
      <c r="AX17" s="13">
        <v>357</v>
      </c>
      <c r="AY17" s="13">
        <v>357</v>
      </c>
      <c r="AZ17" s="91">
        <f>SUM(AY17/AX17*100)</f>
        <v>100</v>
      </c>
    </row>
    <row r="18" spans="1:52" ht="24" customHeight="1">
      <c r="A18" s="19" t="s">
        <v>15</v>
      </c>
      <c r="B18" s="41">
        <f t="shared" si="3"/>
        <v>11028.800000000001</v>
      </c>
      <c r="C18" s="41">
        <f t="shared" si="0"/>
        <v>9134.8</v>
      </c>
      <c r="D18" s="91">
        <f t="shared" si="4"/>
        <v>82.82678079210793</v>
      </c>
      <c r="E18" s="41"/>
      <c r="F18" s="41"/>
      <c r="G18" s="91"/>
      <c r="H18" s="41"/>
      <c r="I18" s="41"/>
      <c r="J18" s="91"/>
      <c r="K18" s="41"/>
      <c r="L18" s="41"/>
      <c r="M18" s="91"/>
      <c r="N18" s="41"/>
      <c r="O18" s="41"/>
      <c r="P18" s="91"/>
      <c r="Q18" s="41"/>
      <c r="R18" s="41"/>
      <c r="S18" s="91"/>
      <c r="T18" s="41"/>
      <c r="U18" s="41"/>
      <c r="V18" s="91"/>
      <c r="W18" s="41"/>
      <c r="X18" s="41"/>
      <c r="Y18" s="91"/>
      <c r="Z18" s="41"/>
      <c r="AA18" s="41"/>
      <c r="AB18" s="91"/>
      <c r="AC18" s="13">
        <v>145.1</v>
      </c>
      <c r="AD18" s="13">
        <v>111.4</v>
      </c>
      <c r="AE18" s="91">
        <f t="shared" si="5"/>
        <v>76.77463818056513</v>
      </c>
      <c r="AF18" s="41"/>
      <c r="AG18" s="41"/>
      <c r="AH18" s="91"/>
      <c r="AI18" s="13">
        <v>8290.6</v>
      </c>
      <c r="AJ18" s="13">
        <v>6555.8</v>
      </c>
      <c r="AK18" s="91">
        <f t="shared" si="6"/>
        <v>79.07509709791812</v>
      </c>
      <c r="AL18" s="13">
        <v>951.7</v>
      </c>
      <c r="AM18" s="13">
        <v>951.7</v>
      </c>
      <c r="AN18" s="91">
        <f>SUM(AM18/AL18*100)</f>
        <v>100</v>
      </c>
      <c r="AO18" s="41"/>
      <c r="AP18" s="41"/>
      <c r="AQ18" s="91"/>
      <c r="AR18" s="41"/>
      <c r="AS18" s="41"/>
      <c r="AT18" s="91"/>
      <c r="AU18" s="13">
        <v>125.5</v>
      </c>
      <c r="AV18" s="13">
        <v>0</v>
      </c>
      <c r="AW18" s="91">
        <f>SUM(AV18/AU18*100)</f>
        <v>0</v>
      </c>
      <c r="AX18" s="13">
        <v>1515.9</v>
      </c>
      <c r="AY18" s="13">
        <v>1515.9</v>
      </c>
      <c r="AZ18" s="91">
        <f>SUM(AY18/AX18*100)</f>
        <v>100</v>
      </c>
    </row>
    <row r="19" spans="1:52" ht="24" customHeight="1">
      <c r="A19" s="11" t="s">
        <v>16</v>
      </c>
      <c r="B19" s="42">
        <f>SUM(B7:B18)</f>
        <v>155007.30000000002</v>
      </c>
      <c r="C19" s="42">
        <f>SUM(C7:C18)</f>
        <v>106932.90000000001</v>
      </c>
      <c r="D19" s="92">
        <f>SUM(C19/B19*100)</f>
        <v>68.98571873711754</v>
      </c>
      <c r="E19" s="42">
        <f aca="true" t="shared" si="8" ref="E19:AJ19">SUM(E7:E18)</f>
        <v>6767.9000000000015</v>
      </c>
      <c r="F19" s="42">
        <f t="shared" si="8"/>
        <v>5575.1</v>
      </c>
      <c r="G19" s="92">
        <f>SUM(F19/E19*100)</f>
        <v>82.37562611740717</v>
      </c>
      <c r="H19" s="42">
        <f t="shared" si="8"/>
        <v>68.3</v>
      </c>
      <c r="I19" s="42">
        <f t="shared" si="8"/>
        <v>68.3</v>
      </c>
      <c r="J19" s="92">
        <f>SUM(I19/H19*100)</f>
        <v>100</v>
      </c>
      <c r="K19" s="42">
        <f t="shared" si="8"/>
        <v>171.9</v>
      </c>
      <c r="L19" s="42">
        <f t="shared" si="8"/>
        <v>171.9</v>
      </c>
      <c r="M19" s="92">
        <f>SUM(L19/K19*100)</f>
        <v>100</v>
      </c>
      <c r="N19" s="42">
        <f t="shared" si="8"/>
        <v>3780.3</v>
      </c>
      <c r="O19" s="42">
        <f t="shared" si="8"/>
        <v>1837.2</v>
      </c>
      <c r="P19" s="92">
        <f>SUM(O19/N19*100)</f>
        <v>48.599317514482976</v>
      </c>
      <c r="Q19" s="42">
        <f t="shared" si="8"/>
        <v>170</v>
      </c>
      <c r="R19" s="42">
        <f t="shared" si="8"/>
        <v>120</v>
      </c>
      <c r="S19" s="92">
        <f>SUM(R19/Q19*100)</f>
        <v>70.58823529411765</v>
      </c>
      <c r="T19" s="42">
        <f t="shared" si="8"/>
        <v>2541.7</v>
      </c>
      <c r="U19" s="42">
        <f t="shared" si="8"/>
        <v>2463.1</v>
      </c>
      <c r="V19" s="92">
        <f>SUM(U19/T19*100)</f>
        <v>96.90758153991423</v>
      </c>
      <c r="W19" s="42">
        <f t="shared" si="8"/>
        <v>12836.4</v>
      </c>
      <c r="X19" s="42">
        <f t="shared" si="8"/>
        <v>12411.9</v>
      </c>
      <c r="Y19" s="92">
        <f t="shared" si="8"/>
        <v>96.69299803683276</v>
      </c>
      <c r="Z19" s="42">
        <f t="shared" si="8"/>
        <v>1311.9</v>
      </c>
      <c r="AA19" s="42">
        <f t="shared" si="8"/>
        <v>745.6</v>
      </c>
      <c r="AB19" s="92">
        <f t="shared" si="8"/>
        <v>56.833600121960515</v>
      </c>
      <c r="AC19" s="42">
        <f t="shared" si="8"/>
        <v>1043.5</v>
      </c>
      <c r="AD19" s="42">
        <f t="shared" si="8"/>
        <v>715.3</v>
      </c>
      <c r="AE19" s="92">
        <f>SUM(AD19/AC19*100)</f>
        <v>68.54815524676569</v>
      </c>
      <c r="AF19" s="42">
        <f t="shared" si="8"/>
        <v>8.8</v>
      </c>
      <c r="AG19" s="42">
        <f t="shared" si="8"/>
        <v>8.8</v>
      </c>
      <c r="AH19" s="92">
        <f>SUM(AG19/AF19*100)</f>
        <v>100</v>
      </c>
      <c r="AI19" s="42">
        <f>SUM(AI7:AI18)</f>
        <v>90000</v>
      </c>
      <c r="AJ19" s="42">
        <f t="shared" si="8"/>
        <v>69466.5</v>
      </c>
      <c r="AK19" s="92">
        <f>SUM(AJ19/AI19*100)</f>
        <v>77.185</v>
      </c>
      <c r="AL19" s="42">
        <f>SUM(AL7:AL18)</f>
        <v>3194.5</v>
      </c>
      <c r="AM19" s="42">
        <f>SUM(AM7:AM18)</f>
        <v>3194.5</v>
      </c>
      <c r="AN19" s="92">
        <f>SUM(AM19/AL19*100)</f>
        <v>100</v>
      </c>
      <c r="AO19" s="42">
        <f>SUM(AO7:AO18)</f>
        <v>18433.7</v>
      </c>
      <c r="AP19" s="42">
        <f>SUM(AP7:AP18)</f>
        <v>183.7</v>
      </c>
      <c r="AQ19" s="92">
        <f>SUM(AP19/AO19*100)</f>
        <v>0.9965443725350851</v>
      </c>
      <c r="AR19" s="42">
        <f>SUM(AR7:AR18)</f>
        <v>1213.7</v>
      </c>
      <c r="AS19" s="42">
        <f>SUM(AS7:AS18)</f>
        <v>809.1</v>
      </c>
      <c r="AT19" s="92">
        <f>SUM(AS19/AR19*100)</f>
        <v>66.66392024388234</v>
      </c>
      <c r="AU19" s="42">
        <f>SUM(AU7:AU18)</f>
        <v>4854.1</v>
      </c>
      <c r="AV19" s="42">
        <f>SUM(AV7:AV18)</f>
        <v>3918.1000000000004</v>
      </c>
      <c r="AW19" s="92">
        <f>SUM(AV19/AU19*100)</f>
        <v>80.71733174017841</v>
      </c>
      <c r="AX19" s="42">
        <f>SUM(AX7:AX18)</f>
        <v>8610.6</v>
      </c>
      <c r="AY19" s="42">
        <f>SUM(AY7:AY18)</f>
        <v>5243.8</v>
      </c>
      <c r="AZ19" s="92">
        <f>SUM(AY19/AX19*100)</f>
        <v>60.8993566069728</v>
      </c>
    </row>
  </sheetData>
  <sheetProtection/>
  <mergeCells count="28">
    <mergeCell ref="AR5:AT5"/>
    <mergeCell ref="K5:M5"/>
    <mergeCell ref="AI4:AK4"/>
    <mergeCell ref="AL4:AN4"/>
    <mergeCell ref="AL5:AN5"/>
    <mergeCell ref="Z5:AB5"/>
    <mergeCell ref="AF4:AH4"/>
    <mergeCell ref="AF5:AH5"/>
    <mergeCell ref="H5:J5"/>
    <mergeCell ref="AX5:AZ5"/>
    <mergeCell ref="AO5:AQ5"/>
    <mergeCell ref="AO4:AT4"/>
    <mergeCell ref="Q5:S5"/>
    <mergeCell ref="A3:A6"/>
    <mergeCell ref="N5:P5"/>
    <mergeCell ref="AC5:AE5"/>
    <mergeCell ref="E5:G5"/>
    <mergeCell ref="W5:Y5"/>
    <mergeCell ref="E4:G4"/>
    <mergeCell ref="H4:P4"/>
    <mergeCell ref="B1:Q1"/>
    <mergeCell ref="B3:D5"/>
    <mergeCell ref="Q4:AE4"/>
    <mergeCell ref="E3:AZ3"/>
    <mergeCell ref="AI5:AK5"/>
    <mergeCell ref="AU5:AW5"/>
    <mergeCell ref="AU4:AZ4"/>
    <mergeCell ref="T5:V5"/>
  </mergeCells>
  <printOptions/>
  <pageMargins left="0.77" right="0.15748031496062992" top="0.472440944881889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 Анатольевна</cp:lastModifiedBy>
  <cp:lastPrinted>2023-10-19T08:48:02Z</cp:lastPrinted>
  <dcterms:created xsi:type="dcterms:W3CDTF">2010-03-02T06:24:13Z</dcterms:created>
  <dcterms:modified xsi:type="dcterms:W3CDTF">2023-10-19T08:50:23Z</dcterms:modified>
  <cp:category/>
  <cp:version/>
  <cp:contentType/>
  <cp:contentStatus/>
</cp:coreProperties>
</file>