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20" yWindow="-120" windowWidth="14175" windowHeight="12885" tabRatio="601"/>
  </bookViews>
  <sheets>
    <sheet name="прил 2" sheetId="47" r:id="rId1"/>
    <sheet name="прил 3" sheetId="1" r:id="rId2"/>
    <sheet name="прил 4" sheetId="52" r:id="rId3"/>
    <sheet name="прил 8" sheetId="42" r:id="rId4"/>
    <sheet name="прил 15" sheetId="50" r:id="rId5"/>
  </sheets>
  <definedNames>
    <definedName name="_xlnm.Print_Titles" localSheetId="1">'прил 3'!#REF!</definedName>
  </definedNames>
  <calcPr calcId="124519"/>
</workbook>
</file>

<file path=xl/calcChain.xml><?xml version="1.0" encoding="utf-8"?>
<calcChain xmlns="http://schemas.openxmlformats.org/spreadsheetml/2006/main">
  <c r="D1086" i="50"/>
  <c r="C1086"/>
  <c r="B1086"/>
  <c r="D1057"/>
  <c r="C1057"/>
  <c r="B1057"/>
  <c r="D1028"/>
  <c r="C1028"/>
  <c r="B1028"/>
  <c r="D1000"/>
  <c r="C1000"/>
  <c r="B1000"/>
  <c r="D971"/>
  <c r="C971"/>
  <c r="B971"/>
  <c r="D943"/>
  <c r="C943"/>
  <c r="B943"/>
  <c r="D914"/>
  <c r="C914"/>
  <c r="B914"/>
  <c r="D886"/>
  <c r="C886"/>
  <c r="B886"/>
  <c r="H916" i="1"/>
  <c r="H917"/>
  <c r="H918"/>
  <c r="H921"/>
  <c r="H873"/>
  <c r="H874"/>
  <c r="H825"/>
  <c r="H793"/>
  <c r="G583"/>
  <c r="G1024"/>
  <c r="G944"/>
  <c r="G992"/>
  <c r="G993"/>
  <c r="G994"/>
  <c r="G980"/>
  <c r="G981"/>
  <c r="G839"/>
  <c r="G838" s="1"/>
  <c r="G823"/>
  <c r="G822" s="1"/>
  <c r="G821" s="1"/>
  <c r="G818"/>
  <c r="G807"/>
  <c r="G790"/>
  <c r="H775"/>
  <c r="H772" s="1"/>
  <c r="H771" s="1"/>
  <c r="H769"/>
  <c r="H768" s="1"/>
  <c r="H767" s="1"/>
  <c r="G751"/>
  <c r="G743"/>
  <c r="G699"/>
  <c r="G686"/>
  <c r="G657"/>
  <c r="G656" s="1"/>
  <c r="G660"/>
  <c r="G659" s="1"/>
  <c r="G626"/>
  <c r="G628"/>
  <c r="G562"/>
  <c r="G526"/>
  <c r="G489"/>
  <c r="G421"/>
  <c r="G420" s="1"/>
  <c r="G419" s="1"/>
  <c r="G371"/>
  <c r="G370" s="1"/>
  <c r="G366"/>
  <c r="G365" s="1"/>
  <c r="G364" s="1"/>
  <c r="G356"/>
  <c r="G269"/>
  <c r="G268" s="1"/>
  <c r="G267" s="1"/>
  <c r="G187"/>
  <c r="G186" s="1"/>
  <c r="G185" s="1"/>
  <c r="G156"/>
  <c r="G155" s="1"/>
  <c r="G154" s="1"/>
  <c r="G145"/>
  <c r="G138"/>
  <c r="G137" s="1"/>
  <c r="G92"/>
  <c r="F606" i="47"/>
  <c r="F768"/>
  <c r="F815"/>
  <c r="F818"/>
  <c r="F793"/>
  <c r="H784"/>
  <c r="G784"/>
  <c r="F784"/>
  <c r="F758"/>
  <c r="G710"/>
  <c r="G715"/>
  <c r="F700"/>
  <c r="F699" s="1"/>
  <c r="F703"/>
  <c r="F702" s="1"/>
  <c r="F664"/>
  <c r="F648"/>
  <c r="F647" s="1"/>
  <c r="F643"/>
  <c r="F644"/>
  <c r="F616"/>
  <c r="F612"/>
  <c r="F611" s="1"/>
  <c r="F610" s="1"/>
  <c r="F607"/>
  <c r="H590"/>
  <c r="G590"/>
  <c r="F590"/>
  <c r="H588"/>
  <c r="G588"/>
  <c r="F588"/>
  <c r="G579"/>
  <c r="F575"/>
  <c r="G575"/>
  <c r="F557"/>
  <c r="F539"/>
  <c r="F538" s="1"/>
  <c r="F531"/>
  <c r="F529"/>
  <c r="F528" s="1"/>
  <c r="F527" s="1"/>
  <c r="H489"/>
  <c r="G489"/>
  <c r="F489"/>
  <c r="F481"/>
  <c r="F463"/>
  <c r="F462" s="1"/>
  <c r="F359"/>
  <c r="F358" s="1"/>
  <c r="F313"/>
  <c r="F280"/>
  <c r="F251"/>
  <c r="F211"/>
  <c r="G90"/>
  <c r="G87" s="1"/>
  <c r="G79"/>
  <c r="G78" s="1"/>
  <c r="F76"/>
  <c r="F56"/>
  <c r="F49"/>
  <c r="F48" s="1"/>
  <c r="F754"/>
  <c r="F753" s="1"/>
  <c r="F752" s="1"/>
  <c r="G672" i="1"/>
  <c r="G671" s="1"/>
  <c r="G670" s="1"/>
  <c r="D648" i="50"/>
  <c r="C648"/>
  <c r="B648"/>
  <c r="D857"/>
  <c r="C857"/>
  <c r="B857"/>
  <c r="D828"/>
  <c r="C828"/>
  <c r="B828"/>
  <c r="D802"/>
  <c r="C802"/>
  <c r="B802"/>
  <c r="D773"/>
  <c r="C773"/>
  <c r="B773"/>
  <c r="D457"/>
  <c r="C457"/>
  <c r="B457"/>
  <c r="D430"/>
  <c r="C430"/>
  <c r="B430"/>
  <c r="D405"/>
  <c r="C405"/>
  <c r="B405"/>
  <c r="D740"/>
  <c r="C740"/>
  <c r="B740"/>
  <c r="D708"/>
  <c r="C708"/>
  <c r="B708"/>
  <c r="D676"/>
  <c r="C676"/>
  <c r="B676"/>
  <c r="D620"/>
  <c r="C620"/>
  <c r="B620"/>
  <c r="D591"/>
  <c r="C591"/>
  <c r="B591"/>
  <c r="D563"/>
  <c r="C563"/>
  <c r="B563"/>
  <c r="D535"/>
  <c r="C535"/>
  <c r="B535"/>
  <c r="D509"/>
  <c r="C509"/>
  <c r="B509"/>
  <c r="D483"/>
  <c r="C483"/>
  <c r="B483"/>
  <c r="D378"/>
  <c r="C378"/>
  <c r="B378"/>
  <c r="D349"/>
  <c r="C349"/>
  <c r="B349"/>
  <c r="D322"/>
  <c r="C322"/>
  <c r="B322"/>
  <c r="D294"/>
  <c r="C294"/>
  <c r="B294"/>
  <c r="D266"/>
  <c r="C266"/>
  <c r="B266"/>
  <c r="H766" i="1" l="1"/>
  <c r="H765" s="1"/>
  <c r="G655"/>
  <c r="G625"/>
  <c r="F698" i="47"/>
  <c r="G948" i="1"/>
  <c r="G947" s="1"/>
  <c r="G827"/>
  <c r="G826" s="1"/>
  <c r="F430" i="47"/>
  <c r="F429" s="1"/>
  <c r="F55"/>
  <c r="F803" l="1"/>
  <c r="H39"/>
  <c r="G39"/>
  <c r="D58" i="52"/>
  <c r="G998" i="1"/>
  <c r="G997" s="1"/>
  <c r="G996" s="1"/>
  <c r="G899"/>
  <c r="G898" s="1"/>
  <c r="G897" s="1"/>
  <c r="G896" s="1"/>
  <c r="I1054"/>
  <c r="H1054"/>
  <c r="G914"/>
  <c r="G913" s="1"/>
  <c r="G912" s="1"/>
  <c r="G919"/>
  <c r="G921"/>
  <c r="G928"/>
  <c r="H928"/>
  <c r="I928"/>
  <c r="G935"/>
  <c r="G934" s="1"/>
  <c r="G933" s="1"/>
  <c r="G932" s="1"/>
  <c r="G931" s="1"/>
  <c r="G941"/>
  <c r="G940" s="1"/>
  <c r="G939" s="1"/>
  <c r="G938" s="1"/>
  <c r="G937" s="1"/>
  <c r="H941"/>
  <c r="H940" s="1"/>
  <c r="H939" s="1"/>
  <c r="H938" s="1"/>
  <c r="H937" s="1"/>
  <c r="H930" s="1"/>
  <c r="I941"/>
  <c r="I940" s="1"/>
  <c r="I939" s="1"/>
  <c r="I938" s="1"/>
  <c r="I937" s="1"/>
  <c r="I930" s="1"/>
  <c r="G951"/>
  <c r="G950" s="1"/>
  <c r="G946" s="1"/>
  <c r="H951"/>
  <c r="H950" s="1"/>
  <c r="H946" s="1"/>
  <c r="I951"/>
  <c r="I950" s="1"/>
  <c r="I946" s="1"/>
  <c r="G957"/>
  <c r="G959"/>
  <c r="G962"/>
  <c r="H962"/>
  <c r="I962"/>
  <c r="G966"/>
  <c r="H966"/>
  <c r="I966"/>
  <c r="G968"/>
  <c r="H968"/>
  <c r="I968"/>
  <c r="G970"/>
  <c r="H970"/>
  <c r="I970"/>
  <c r="G972"/>
  <c r="H972"/>
  <c r="I972"/>
  <c r="G974"/>
  <c r="H974"/>
  <c r="I974"/>
  <c r="G976"/>
  <c r="H976"/>
  <c r="I976"/>
  <c r="G978"/>
  <c r="H978"/>
  <c r="I978"/>
  <c r="G985"/>
  <c r="G984" s="1"/>
  <c r="H985"/>
  <c r="H984" s="1"/>
  <c r="I985"/>
  <c r="I984" s="1"/>
  <c r="G990"/>
  <c r="G989" s="1"/>
  <c r="H990"/>
  <c r="H989" s="1"/>
  <c r="I990"/>
  <c r="I989" s="1"/>
  <c r="G1003"/>
  <c r="G1002" s="1"/>
  <c r="G1001" s="1"/>
  <c r="G1000" s="1"/>
  <c r="G1011"/>
  <c r="G1010" s="1"/>
  <c r="G1009" s="1"/>
  <c r="G1008" s="1"/>
  <c r="G1015"/>
  <c r="G1014" s="1"/>
  <c r="G1018"/>
  <c r="G1017" s="1"/>
  <c r="H1018"/>
  <c r="H1017" s="1"/>
  <c r="H1013" s="1"/>
  <c r="I1018"/>
  <c r="I1017" s="1"/>
  <c r="I1013" s="1"/>
  <c r="G1022"/>
  <c r="H1022"/>
  <c r="I1022"/>
  <c r="H1024"/>
  <c r="I1024"/>
  <c r="G1029"/>
  <c r="G1028" s="1"/>
  <c r="G1027" s="1"/>
  <c r="G1034"/>
  <c r="G1033" s="1"/>
  <c r="G1032" s="1"/>
  <c r="G1031" s="1"/>
  <c r="G1041"/>
  <c r="G1040" s="1"/>
  <c r="G1039" s="1"/>
  <c r="G1038" s="1"/>
  <c r="G1045"/>
  <c r="G1044" s="1"/>
  <c r="G1043" s="1"/>
  <c r="G1052"/>
  <c r="H1052"/>
  <c r="I1052"/>
  <c r="G1054"/>
  <c r="G832"/>
  <c r="G831" s="1"/>
  <c r="G910"/>
  <c r="G909" s="1"/>
  <c r="G908" s="1"/>
  <c r="G907" s="1"/>
  <c r="G874"/>
  <c r="G871"/>
  <c r="G870" s="1"/>
  <c r="G865"/>
  <c r="G856"/>
  <c r="G855" s="1"/>
  <c r="G846"/>
  <c r="G845" s="1"/>
  <c r="G849"/>
  <c r="G848" s="1"/>
  <c r="G811"/>
  <c r="G813"/>
  <c r="G801"/>
  <c r="G800" s="1"/>
  <c r="G804"/>
  <c r="G803" s="1"/>
  <c r="G787"/>
  <c r="G786" s="1"/>
  <c r="G769"/>
  <c r="G768" s="1"/>
  <c r="G767" s="1"/>
  <c r="G773"/>
  <c r="G775"/>
  <c r="G761"/>
  <c r="G918" l="1"/>
  <c r="G917" s="1"/>
  <c r="G916" s="1"/>
  <c r="G930"/>
  <c r="I1051"/>
  <c r="I1050" s="1"/>
  <c r="I1049" s="1"/>
  <c r="I1048" s="1"/>
  <c r="I1047" s="1"/>
  <c r="H1051"/>
  <c r="H1050" s="1"/>
  <c r="H1049" s="1"/>
  <c r="H1048" s="1"/>
  <c r="H1047" s="1"/>
  <c r="G1051"/>
  <c r="G1050" s="1"/>
  <c r="G1049" s="1"/>
  <c r="G1048" s="1"/>
  <c r="G1047" s="1"/>
  <c r="G1037"/>
  <c r="G1036" s="1"/>
  <c r="I1021"/>
  <c r="I1007" s="1"/>
  <c r="I1006" s="1"/>
  <c r="I1005" s="1"/>
  <c r="H1021"/>
  <c r="H1007" s="1"/>
  <c r="H1006" s="1"/>
  <c r="H1005" s="1"/>
  <c r="G1021"/>
  <c r="G1013" s="1"/>
  <c r="G1007" s="1"/>
  <c r="G1006" s="1"/>
  <c r="I983"/>
  <c r="H983"/>
  <c r="G983"/>
  <c r="I961"/>
  <c r="I955" s="1"/>
  <c r="H961"/>
  <c r="H955" s="1"/>
  <c r="G961"/>
  <c r="G956"/>
  <c r="I926"/>
  <c r="I927"/>
  <c r="H926"/>
  <c r="H927"/>
  <c r="G926"/>
  <c r="G927"/>
  <c r="G772"/>
  <c r="G771" s="1"/>
  <c r="G766" s="1"/>
  <c r="G765" s="1"/>
  <c r="G810"/>
  <c r="G712"/>
  <c r="G704"/>
  <c r="G703" s="1"/>
  <c r="G679"/>
  <c r="G639"/>
  <c r="G572"/>
  <c r="I572"/>
  <c r="H572"/>
  <c r="I543"/>
  <c r="H543"/>
  <c r="G543"/>
  <c r="G531"/>
  <c r="G528"/>
  <c r="G525" s="1"/>
  <c r="I514"/>
  <c r="H514"/>
  <c r="G514"/>
  <c r="I511"/>
  <c r="H511"/>
  <c r="G511"/>
  <c r="G477"/>
  <c r="G456"/>
  <c r="G455" s="1"/>
  <c r="G442"/>
  <c r="G441" s="1"/>
  <c r="G439"/>
  <c r="G438" s="1"/>
  <c r="G417"/>
  <c r="G415"/>
  <c r="G413"/>
  <c r="G410"/>
  <c r="G408"/>
  <c r="G406"/>
  <c r="G403"/>
  <c r="G401"/>
  <c r="G399"/>
  <c r="G397"/>
  <c r="G395"/>
  <c r="G391"/>
  <c r="G390" s="1"/>
  <c r="G378"/>
  <c r="G377" s="1"/>
  <c r="G351"/>
  <c r="G350" s="1"/>
  <c r="G349" s="1"/>
  <c r="G348" s="1"/>
  <c r="G347" s="1"/>
  <c r="G345"/>
  <c r="G344" s="1"/>
  <c r="G343" s="1"/>
  <c r="G314"/>
  <c r="G313" s="1"/>
  <c r="G312" s="1"/>
  <c r="G311" s="1"/>
  <c r="G310" s="1"/>
  <c r="G274"/>
  <c r="G273" s="1"/>
  <c r="G272" s="1"/>
  <c r="G271" s="1"/>
  <c r="G265"/>
  <c r="G264" s="1"/>
  <c r="G262"/>
  <c r="G256"/>
  <c r="G255" s="1"/>
  <c r="G251"/>
  <c r="G250" s="1"/>
  <c r="G249" s="1"/>
  <c r="G247"/>
  <c r="G245"/>
  <c r="G225"/>
  <c r="G223"/>
  <c r="G200"/>
  <c r="G197"/>
  <c r="G192"/>
  <c r="G191" s="1"/>
  <c r="G182"/>
  <c r="G181" s="1"/>
  <c r="G180" s="1"/>
  <c r="G176"/>
  <c r="G174"/>
  <c r="G168"/>
  <c r="F805" i="47"/>
  <c r="F750"/>
  <c r="F749" s="1"/>
  <c r="F748" s="1"/>
  <c r="F745"/>
  <c r="F744" s="1"/>
  <c r="F737"/>
  <c r="F736" s="1"/>
  <c r="F725"/>
  <c r="F721"/>
  <c r="F720" s="1"/>
  <c r="F711"/>
  <c r="F713"/>
  <c r="F689"/>
  <c r="F688" s="1"/>
  <c r="F686"/>
  <c r="F685" s="1"/>
  <c r="F655"/>
  <c r="F654" s="1"/>
  <c r="H637"/>
  <c r="G637"/>
  <c r="F637"/>
  <c r="F631"/>
  <c r="F633"/>
  <c r="F626"/>
  <c r="F620"/>
  <c r="F604"/>
  <c r="F603" s="1"/>
  <c r="F585"/>
  <c r="F584" s="1"/>
  <c r="F579"/>
  <c r="F570"/>
  <c r="F568"/>
  <c r="F566"/>
  <c r="F560"/>
  <c r="F554"/>
  <c r="F553" s="1"/>
  <c r="F551"/>
  <c r="F550" s="1"/>
  <c r="F545"/>
  <c r="F467"/>
  <c r="F441"/>
  <c r="F439"/>
  <c r="F419"/>
  <c r="F415"/>
  <c r="F403"/>
  <c r="F408"/>
  <c r="F406"/>
  <c r="F398"/>
  <c r="F396"/>
  <c r="F394"/>
  <c r="F392"/>
  <c r="F380"/>
  <c r="F379" s="1"/>
  <c r="F378" s="1"/>
  <c r="F366"/>
  <c r="F365" s="1"/>
  <c r="F342"/>
  <c r="F337"/>
  <c r="F325"/>
  <c r="F301"/>
  <c r="F266"/>
  <c r="F265" s="1"/>
  <c r="F256"/>
  <c r="F253"/>
  <c r="F250" s="1"/>
  <c r="F224"/>
  <c r="F222"/>
  <c r="F209"/>
  <c r="F171"/>
  <c r="F170" s="1"/>
  <c r="F168"/>
  <c r="F153"/>
  <c r="F151"/>
  <c r="F133"/>
  <c r="F127"/>
  <c r="F124"/>
  <c r="F119"/>
  <c r="F118" s="1"/>
  <c r="F113"/>
  <c r="F90"/>
  <c r="F88"/>
  <c r="F79"/>
  <c r="F78" s="1"/>
  <c r="E22" i="42"/>
  <c r="D22"/>
  <c r="D21" s="1"/>
  <c r="D20" s="1"/>
  <c r="D19" s="1"/>
  <c r="D18" s="1"/>
  <c r="C22"/>
  <c r="C21" s="1"/>
  <c r="C20" s="1"/>
  <c r="C19" s="1"/>
  <c r="C18" s="1"/>
  <c r="E21"/>
  <c r="E20" s="1"/>
  <c r="E19" s="1"/>
  <c r="E18" s="1"/>
  <c r="G955" i="1" l="1"/>
  <c r="H945"/>
  <c r="H944" s="1"/>
  <c r="H943" s="1"/>
  <c r="G437"/>
  <c r="G436" s="1"/>
  <c r="G435" s="1"/>
  <c r="G434" s="1"/>
  <c r="G222"/>
  <c r="G1005"/>
  <c r="G244"/>
  <c r="I945"/>
  <c r="I944" s="1"/>
  <c r="I943" s="1"/>
  <c r="F438" i="47"/>
  <c r="F565"/>
  <c r="G945" i="1"/>
  <c r="G924"/>
  <c r="G923" s="1"/>
  <c r="G925"/>
  <c r="H924"/>
  <c r="H923" s="1"/>
  <c r="H925"/>
  <c r="I924"/>
  <c r="I923" s="1"/>
  <c r="I925"/>
  <c r="G405"/>
  <c r="G394"/>
  <c r="G412"/>
  <c r="F402" i="47"/>
  <c r="F221"/>
  <c r="F150"/>
  <c r="F87"/>
  <c r="H718"/>
  <c r="H717" s="1"/>
  <c r="H709" s="1"/>
  <c r="G718"/>
  <c r="G717" s="1"/>
  <c r="G709" s="1"/>
  <c r="H600"/>
  <c r="H599" s="1"/>
  <c r="H598" s="1"/>
  <c r="G600"/>
  <c r="G599" s="1"/>
  <c r="G598" s="1"/>
  <c r="F600"/>
  <c r="F599" s="1"/>
  <c r="F598" s="1"/>
  <c r="G393" i="1" l="1"/>
  <c r="G242"/>
  <c r="F217" i="47"/>
  <c r="H810"/>
  <c r="G810"/>
  <c r="F810"/>
  <c r="I696" i="1"/>
  <c r="I695" s="1"/>
  <c r="I694" s="1"/>
  <c r="I693" s="1"/>
  <c r="H696"/>
  <c r="H695" s="1"/>
  <c r="H694" s="1"/>
  <c r="H693" s="1"/>
  <c r="G696"/>
  <c r="F39" i="47"/>
  <c r="F729"/>
  <c r="G694" i="1" l="1"/>
  <c r="G693" s="1"/>
  <c r="G695"/>
  <c r="G943"/>
  <c r="D238" i="50"/>
  <c r="C238"/>
  <c r="B238"/>
  <c r="H44" i="47" l="1"/>
  <c r="H43" s="1"/>
  <c r="H42" s="1"/>
  <c r="G44"/>
  <c r="G43" s="1"/>
  <c r="F44"/>
  <c r="F43" s="1"/>
  <c r="F42" s="1"/>
  <c r="I66" i="1"/>
  <c r="I65" s="1"/>
  <c r="H66"/>
  <c r="H65" s="1"/>
  <c r="G66"/>
  <c r="G65" s="1"/>
  <c r="G64" s="1"/>
  <c r="G62" l="1"/>
  <c r="G61" s="1"/>
  <c r="H62"/>
  <c r="H61" s="1"/>
  <c r="H41" i="47"/>
  <c r="F41"/>
  <c r="G41"/>
  <c r="G42"/>
  <c r="I64" i="1"/>
  <c r="I63"/>
  <c r="I62"/>
  <c r="I61" s="1"/>
  <c r="H64"/>
  <c r="H63"/>
  <c r="G63"/>
  <c r="I284" l="1"/>
  <c r="H284"/>
  <c r="G284"/>
  <c r="H826" i="47" l="1"/>
  <c r="H825" s="1"/>
  <c r="G826"/>
  <c r="G825" s="1"/>
  <c r="F826"/>
  <c r="F825" s="1"/>
  <c r="H823"/>
  <c r="H822" s="1"/>
  <c r="G823"/>
  <c r="G822" s="1"/>
  <c r="F823"/>
  <c r="F822" s="1"/>
  <c r="H820"/>
  <c r="G820"/>
  <c r="F820"/>
  <c r="H813"/>
  <c r="G813"/>
  <c r="F813"/>
  <c r="H807"/>
  <c r="G807"/>
  <c r="F807"/>
  <c r="H805"/>
  <c r="G805"/>
  <c r="H801"/>
  <c r="G801"/>
  <c r="F801"/>
  <c r="H799"/>
  <c r="G799"/>
  <c r="F799"/>
  <c r="H797"/>
  <c r="G797"/>
  <c r="F797"/>
  <c r="H793"/>
  <c r="G793"/>
  <c r="H786"/>
  <c r="G786"/>
  <c r="F786"/>
  <c r="H781"/>
  <c r="G781"/>
  <c r="F781"/>
  <c r="H779"/>
  <c r="G779"/>
  <c r="F779"/>
  <c r="H777"/>
  <c r="G777"/>
  <c r="F777"/>
  <c r="F774"/>
  <c r="F772"/>
  <c r="F770"/>
  <c r="F769" s="1"/>
  <c r="H766"/>
  <c r="G766"/>
  <c r="F766"/>
  <c r="H764"/>
  <c r="G764"/>
  <c r="F764"/>
  <c r="H762"/>
  <c r="G762"/>
  <c r="F762"/>
  <c r="H760"/>
  <c r="G760"/>
  <c r="F760"/>
  <c r="H742"/>
  <c r="H741" s="1"/>
  <c r="H735" s="1"/>
  <c r="G742"/>
  <c r="G741" s="1"/>
  <c r="G735" s="1"/>
  <c r="F735"/>
  <c r="H733"/>
  <c r="H732" s="1"/>
  <c r="H731" s="1"/>
  <c r="G733"/>
  <c r="G732" s="1"/>
  <c r="G731" s="1"/>
  <c r="F733"/>
  <c r="F732" s="1"/>
  <c r="F731" s="1"/>
  <c r="H727"/>
  <c r="G727"/>
  <c r="F727"/>
  <c r="F724" s="1"/>
  <c r="F715"/>
  <c r="F710" s="1"/>
  <c r="F709" s="1"/>
  <c r="H707"/>
  <c r="H706" s="1"/>
  <c r="H705" s="1"/>
  <c r="G707"/>
  <c r="G706" s="1"/>
  <c r="G705" s="1"/>
  <c r="F707"/>
  <c r="F706" s="1"/>
  <c r="F705" s="1"/>
  <c r="G696"/>
  <c r="G695" s="1"/>
  <c r="G694" s="1"/>
  <c r="F696"/>
  <c r="F695" s="1"/>
  <c r="F694" s="1"/>
  <c r="H695"/>
  <c r="H694" s="1"/>
  <c r="F692"/>
  <c r="F691" s="1"/>
  <c r="F684" s="1"/>
  <c r="F682"/>
  <c r="F681" s="1"/>
  <c r="F680" s="1"/>
  <c r="F678"/>
  <c r="F677" s="1"/>
  <c r="F676" s="1"/>
  <c r="H673"/>
  <c r="H672" s="1"/>
  <c r="H671" s="1"/>
  <c r="G673"/>
  <c r="G672" s="1"/>
  <c r="G671" s="1"/>
  <c r="F673"/>
  <c r="F672" s="1"/>
  <c r="F671" s="1"/>
  <c r="H667"/>
  <c r="G667"/>
  <c r="F667"/>
  <c r="H664"/>
  <c r="G664"/>
  <c r="H662"/>
  <c r="G662"/>
  <c r="F662"/>
  <c r="H658"/>
  <c r="H657" s="1"/>
  <c r="G658"/>
  <c r="G657" s="1"/>
  <c r="F658"/>
  <c r="F657" s="1"/>
  <c r="F651"/>
  <c r="F650" s="1"/>
  <c r="F646" s="1"/>
  <c r="H641"/>
  <c r="G641"/>
  <c r="F641"/>
  <c r="H639"/>
  <c r="G639"/>
  <c r="F639"/>
  <c r="H631"/>
  <c r="H630" s="1"/>
  <c r="G631"/>
  <c r="G630" s="1"/>
  <c r="F630"/>
  <c r="H628"/>
  <c r="H625" s="1"/>
  <c r="G628"/>
  <c r="G625" s="1"/>
  <c r="F628"/>
  <c r="F625" s="1"/>
  <c r="F622"/>
  <c r="F619" s="1"/>
  <c r="H616"/>
  <c r="H615" s="1"/>
  <c r="G616"/>
  <c r="G615" s="1"/>
  <c r="F615"/>
  <c r="F602"/>
  <c r="F596"/>
  <c r="F595" s="1"/>
  <c r="F593"/>
  <c r="F592" s="1"/>
  <c r="H581"/>
  <c r="H578" s="1"/>
  <c r="G581"/>
  <c r="G578" s="1"/>
  <c r="F581"/>
  <c r="F578" s="1"/>
  <c r="H575"/>
  <c r="H573"/>
  <c r="F573"/>
  <c r="F562"/>
  <c r="F559" s="1"/>
  <c r="H554"/>
  <c r="H553" s="1"/>
  <c r="H549" s="1"/>
  <c r="H545"/>
  <c r="G545"/>
  <c r="H543"/>
  <c r="G543"/>
  <c r="F543"/>
  <c r="H536"/>
  <c r="G536"/>
  <c r="H534"/>
  <c r="G534"/>
  <c r="H525"/>
  <c r="H524" s="1"/>
  <c r="G525"/>
  <c r="G524" s="1"/>
  <c r="F525"/>
  <c r="F524" s="1"/>
  <c r="H521"/>
  <c r="H520" s="1"/>
  <c r="G521"/>
  <c r="G520" s="1"/>
  <c r="F521"/>
  <c r="F520" s="1"/>
  <c r="H517"/>
  <c r="H516" s="1"/>
  <c r="G517"/>
  <c r="G516" s="1"/>
  <c r="G512" s="1"/>
  <c r="F517"/>
  <c r="F516" s="1"/>
  <c r="F514"/>
  <c r="F513" s="1"/>
  <c r="H510"/>
  <c r="G510"/>
  <c r="F510"/>
  <c r="H509"/>
  <c r="H508" s="1"/>
  <c r="G509"/>
  <c r="G508" s="1"/>
  <c r="F509"/>
  <c r="F508" s="1"/>
  <c r="H504"/>
  <c r="H503" s="1"/>
  <c r="H502" s="1"/>
  <c r="G504"/>
  <c r="G503" s="1"/>
  <c r="G502" s="1"/>
  <c r="F504"/>
  <c r="F503" s="1"/>
  <c r="F502" s="1"/>
  <c r="H499"/>
  <c r="H498" s="1"/>
  <c r="G499"/>
  <c r="G498" s="1"/>
  <c r="F499"/>
  <c r="F498" s="1"/>
  <c r="H495"/>
  <c r="H494" s="1"/>
  <c r="H493" s="1"/>
  <c r="G495"/>
  <c r="G494" s="1"/>
  <c r="G493" s="1"/>
  <c r="F495"/>
  <c r="F494" s="1"/>
  <c r="F493" s="1"/>
  <c r="H488"/>
  <c r="H487" s="1"/>
  <c r="G488"/>
  <c r="G487" s="1"/>
  <c r="F488"/>
  <c r="F487" s="1"/>
  <c r="H485"/>
  <c r="G485"/>
  <c r="F485"/>
  <c r="H481"/>
  <c r="G481"/>
  <c r="G477"/>
  <c r="G476" s="1"/>
  <c r="G475" s="1"/>
  <c r="F477"/>
  <c r="F476" s="1"/>
  <c r="F475" s="1"/>
  <c r="H472"/>
  <c r="H471" s="1"/>
  <c r="G472"/>
  <c r="G471" s="1"/>
  <c r="F472"/>
  <c r="F471" s="1"/>
  <c r="H467"/>
  <c r="H466" s="1"/>
  <c r="G467"/>
  <c r="G466" s="1"/>
  <c r="F466"/>
  <c r="H460"/>
  <c r="G460"/>
  <c r="F460"/>
  <c r="H458"/>
  <c r="G458"/>
  <c r="F458"/>
  <c r="H456"/>
  <c r="G456"/>
  <c r="F456"/>
  <c r="H454"/>
  <c r="G454"/>
  <c r="F454"/>
  <c r="H452"/>
  <c r="G452"/>
  <c r="F452"/>
  <c r="H450"/>
  <c r="G450"/>
  <c r="F450"/>
  <c r="H448"/>
  <c r="G448"/>
  <c r="F448"/>
  <c r="H444"/>
  <c r="G444"/>
  <c r="F444"/>
  <c r="H433"/>
  <c r="H432" s="1"/>
  <c r="H428" s="1"/>
  <c r="G433"/>
  <c r="G432" s="1"/>
  <c r="G428" s="1"/>
  <c r="F433"/>
  <c r="F432" s="1"/>
  <c r="F428" s="1"/>
  <c r="H423"/>
  <c r="H422" s="1"/>
  <c r="G423"/>
  <c r="G422" s="1"/>
  <c r="F423"/>
  <c r="F422" s="1"/>
  <c r="H419"/>
  <c r="H418" s="1"/>
  <c r="G419"/>
  <c r="G418" s="1"/>
  <c r="F418"/>
  <c r="F413"/>
  <c r="F411"/>
  <c r="F400"/>
  <c r="F391" s="1"/>
  <c r="H388"/>
  <c r="H387" s="1"/>
  <c r="G388"/>
  <c r="G387" s="1"/>
  <c r="F388"/>
  <c r="F387" s="1"/>
  <c r="H384"/>
  <c r="H383" s="1"/>
  <c r="H382" s="1"/>
  <c r="G384"/>
  <c r="G383" s="1"/>
  <c r="G382" s="1"/>
  <c r="F384"/>
  <c r="F383" s="1"/>
  <c r="F382" s="1"/>
  <c r="H376"/>
  <c r="G376"/>
  <c r="F376"/>
  <c r="H374"/>
  <c r="G374"/>
  <c r="F374"/>
  <c r="H371"/>
  <c r="H370" s="1"/>
  <c r="G371"/>
  <c r="G370" s="1"/>
  <c r="F371"/>
  <c r="F370" s="1"/>
  <c r="H362"/>
  <c r="H361" s="1"/>
  <c r="G362"/>
  <c r="G361" s="1"/>
  <c r="G357" s="1"/>
  <c r="F362"/>
  <c r="F361" s="1"/>
  <c r="H354"/>
  <c r="H353" s="1"/>
  <c r="H352" s="1"/>
  <c r="G354"/>
  <c r="G353" s="1"/>
  <c r="G352" s="1"/>
  <c r="F354"/>
  <c r="F353" s="1"/>
  <c r="F352" s="1"/>
  <c r="H350"/>
  <c r="H349" s="1"/>
  <c r="G350"/>
  <c r="G349" s="1"/>
  <c r="F350"/>
  <c r="F349" s="1"/>
  <c r="H345"/>
  <c r="G345"/>
  <c r="F345"/>
  <c r="H342"/>
  <c r="G342"/>
  <c r="H337"/>
  <c r="G337"/>
  <c r="F334"/>
  <c r="F333" s="1"/>
  <c r="H335"/>
  <c r="G335"/>
  <c r="H330"/>
  <c r="H329" s="1"/>
  <c r="G330"/>
  <c r="G329" s="1"/>
  <c r="F330"/>
  <c r="F329" s="1"/>
  <c r="H327"/>
  <c r="H324" s="1"/>
  <c r="G327"/>
  <c r="G324" s="1"/>
  <c r="F327"/>
  <c r="F324" s="1"/>
  <c r="H322"/>
  <c r="H321" s="1"/>
  <c r="G322"/>
  <c r="G321" s="1"/>
  <c r="F322"/>
  <c r="F321" s="1"/>
  <c r="H318"/>
  <c r="G318"/>
  <c r="F318"/>
  <c r="H315"/>
  <c r="G315"/>
  <c r="F315"/>
  <c r="H310"/>
  <c r="G310"/>
  <c r="F310"/>
  <c r="H308"/>
  <c r="G308"/>
  <c r="F308"/>
  <c r="H305"/>
  <c r="G305"/>
  <c r="F305"/>
  <c r="H301"/>
  <c r="G301"/>
  <c r="H298"/>
  <c r="G298"/>
  <c r="F298"/>
  <c r="H295"/>
  <c r="G295"/>
  <c r="F295"/>
  <c r="H292"/>
  <c r="G292"/>
  <c r="F292"/>
  <c r="H289"/>
  <c r="G289"/>
  <c r="F289"/>
  <c r="H286"/>
  <c r="G286"/>
  <c r="F286"/>
  <c r="H283"/>
  <c r="G283"/>
  <c r="F283"/>
  <c r="H277"/>
  <c r="G277"/>
  <c r="F277"/>
  <c r="H274"/>
  <c r="G274"/>
  <c r="F274"/>
  <c r="H272"/>
  <c r="G272"/>
  <c r="F272"/>
  <c r="H269"/>
  <c r="G269"/>
  <c r="F269"/>
  <c r="H261"/>
  <c r="H260" s="1"/>
  <c r="G261"/>
  <c r="G260" s="1"/>
  <c r="F261"/>
  <c r="F260" s="1"/>
  <c r="H256"/>
  <c r="H255" s="1"/>
  <c r="G256"/>
  <c r="G255" s="1"/>
  <c r="F255"/>
  <c r="H248"/>
  <c r="G248"/>
  <c r="F248"/>
  <c r="H246"/>
  <c r="G246"/>
  <c r="F246"/>
  <c r="H242"/>
  <c r="G242"/>
  <c r="F242"/>
  <c r="H239"/>
  <c r="G239"/>
  <c r="F239"/>
  <c r="H236"/>
  <c r="G236"/>
  <c r="F236"/>
  <c r="H232"/>
  <c r="G232"/>
  <c r="F232"/>
  <c r="H229"/>
  <c r="G229"/>
  <c r="F229"/>
  <c r="H219"/>
  <c r="H208" s="1"/>
  <c r="G219"/>
  <c r="F219"/>
  <c r="H215"/>
  <c r="G215"/>
  <c r="F215"/>
  <c r="H203"/>
  <c r="H202" s="1"/>
  <c r="G203"/>
  <c r="G202" s="1"/>
  <c r="F203"/>
  <c r="F202" s="1"/>
  <c r="H200"/>
  <c r="H199" s="1"/>
  <c r="G200"/>
  <c r="G199" s="1"/>
  <c r="F200"/>
  <c r="F199" s="1"/>
  <c r="H197"/>
  <c r="H196" s="1"/>
  <c r="G197"/>
  <c r="G196" s="1"/>
  <c r="F197"/>
  <c r="F196" s="1"/>
  <c r="H194"/>
  <c r="H193" s="1"/>
  <c r="G194"/>
  <c r="G193" s="1"/>
  <c r="F194"/>
  <c r="F193" s="1"/>
  <c r="H190"/>
  <c r="G190"/>
  <c r="F190"/>
  <c r="H188"/>
  <c r="G188"/>
  <c r="F188"/>
  <c r="H186"/>
  <c r="G186"/>
  <c r="F186"/>
  <c r="H184"/>
  <c r="G184"/>
  <c r="F184"/>
  <c r="H181"/>
  <c r="G181"/>
  <c r="F181"/>
  <c r="H179"/>
  <c r="G179"/>
  <c r="F179"/>
  <c r="H177"/>
  <c r="G177"/>
  <c r="F177"/>
  <c r="H175"/>
  <c r="G175"/>
  <c r="F175"/>
  <c r="H166"/>
  <c r="H165" s="1"/>
  <c r="H164" s="1"/>
  <c r="G166"/>
  <c r="G165" s="1"/>
  <c r="G164" s="1"/>
  <c r="F166"/>
  <c r="F165" s="1"/>
  <c r="F164" s="1"/>
  <c r="H162"/>
  <c r="H161" s="1"/>
  <c r="G162"/>
  <c r="G161" s="1"/>
  <c r="F162"/>
  <c r="F161" s="1"/>
  <c r="F159"/>
  <c r="F158" s="1"/>
  <c r="F156"/>
  <c r="F155" s="1"/>
  <c r="H148"/>
  <c r="G148"/>
  <c r="F148"/>
  <c r="H146"/>
  <c r="G146"/>
  <c r="F146"/>
  <c r="H144"/>
  <c r="G144"/>
  <c r="F144"/>
  <c r="H142"/>
  <c r="G142"/>
  <c r="F142"/>
  <c r="H140"/>
  <c r="G140"/>
  <c r="F140"/>
  <c r="H138"/>
  <c r="G138"/>
  <c r="F138"/>
  <c r="H136"/>
  <c r="G136"/>
  <c r="F136"/>
  <c r="H133"/>
  <c r="G133"/>
  <c r="H131"/>
  <c r="G131"/>
  <c r="F131"/>
  <c r="H127"/>
  <c r="G127"/>
  <c r="H124"/>
  <c r="G124"/>
  <c r="H122"/>
  <c r="G122"/>
  <c r="F122"/>
  <c r="H115"/>
  <c r="H110" s="1"/>
  <c r="G115"/>
  <c r="F115"/>
  <c r="F111"/>
  <c r="H108"/>
  <c r="G108"/>
  <c r="F108"/>
  <c r="H106"/>
  <c r="G106"/>
  <c r="F106"/>
  <c r="H104"/>
  <c r="G104"/>
  <c r="F104"/>
  <c r="H102"/>
  <c r="G102"/>
  <c r="F102"/>
  <c r="H99"/>
  <c r="H98" s="1"/>
  <c r="G99"/>
  <c r="G98" s="1"/>
  <c r="F99"/>
  <c r="F98" s="1"/>
  <c r="H94"/>
  <c r="H93" s="1"/>
  <c r="H92" s="1"/>
  <c r="G94"/>
  <c r="G93" s="1"/>
  <c r="G92" s="1"/>
  <c r="F94"/>
  <c r="F93" s="1"/>
  <c r="F92" s="1"/>
  <c r="H85"/>
  <c r="G85"/>
  <c r="F85"/>
  <c r="H83"/>
  <c r="G83"/>
  <c r="F83"/>
  <c r="H74"/>
  <c r="H73" s="1"/>
  <c r="H72" s="1"/>
  <c r="G74"/>
  <c r="G73" s="1"/>
  <c r="G72" s="1"/>
  <c r="F74"/>
  <c r="H70"/>
  <c r="H68" s="1"/>
  <c r="G70"/>
  <c r="G68" s="1"/>
  <c r="F70"/>
  <c r="F69" s="1"/>
  <c r="H66"/>
  <c r="H65" s="1"/>
  <c r="H64" s="1"/>
  <c r="G66"/>
  <c r="G65" s="1"/>
  <c r="G64" s="1"/>
  <c r="F66"/>
  <c r="F65" s="1"/>
  <c r="F64" s="1"/>
  <c r="H62"/>
  <c r="H61" s="1"/>
  <c r="G62"/>
  <c r="G60" s="1"/>
  <c r="F62"/>
  <c r="F61" s="1"/>
  <c r="H53"/>
  <c r="H52" s="1"/>
  <c r="H47" s="1"/>
  <c r="G53"/>
  <c r="G52" s="1"/>
  <c r="G47" s="1"/>
  <c r="F53"/>
  <c r="F52" s="1"/>
  <c r="F47" s="1"/>
  <c r="H37"/>
  <c r="H36" s="1"/>
  <c r="H35" s="1"/>
  <c r="H34" s="1"/>
  <c r="G37"/>
  <c r="G36" s="1"/>
  <c r="G35" s="1"/>
  <c r="G34" s="1"/>
  <c r="F37"/>
  <c r="F36" s="1"/>
  <c r="F35" s="1"/>
  <c r="F34" s="1"/>
  <c r="H32"/>
  <c r="H31" s="1"/>
  <c r="G32"/>
  <c r="G31" s="1"/>
  <c r="F32"/>
  <c r="F31" s="1"/>
  <c r="H27"/>
  <c r="H26" s="1"/>
  <c r="G27"/>
  <c r="G26" s="1"/>
  <c r="G25" s="1"/>
  <c r="F27"/>
  <c r="F26" s="1"/>
  <c r="H21"/>
  <c r="H20" s="1"/>
  <c r="H19" s="1"/>
  <c r="H18" s="1"/>
  <c r="G21"/>
  <c r="G20" s="1"/>
  <c r="G19" s="1"/>
  <c r="G18" s="1"/>
  <c r="F21"/>
  <c r="F20" s="1"/>
  <c r="F19" s="1"/>
  <c r="F18" s="1"/>
  <c r="F757" l="1"/>
  <c r="F624"/>
  <c r="F208"/>
  <c r="F268"/>
  <c r="F282"/>
  <c r="G208"/>
  <c r="G207" s="1"/>
  <c r="F73"/>
  <c r="F72" s="1"/>
  <c r="F410"/>
  <c r="F390" s="1"/>
  <c r="F549"/>
  <c r="F207"/>
  <c r="F636"/>
  <c r="G636"/>
  <c r="G624" s="1"/>
  <c r="H636"/>
  <c r="H624" s="1"/>
  <c r="H207"/>
  <c r="H533"/>
  <c r="H527" s="1"/>
  <c r="F587"/>
  <c r="F583" s="1"/>
  <c r="F110"/>
  <c r="H386"/>
  <c r="H519"/>
  <c r="F675"/>
  <c r="G542"/>
  <c r="G541" s="1"/>
  <c r="F723"/>
  <c r="G724"/>
  <c r="G723" s="1"/>
  <c r="H724"/>
  <c r="H723" s="1"/>
  <c r="G174"/>
  <c r="H174"/>
  <c r="H542"/>
  <c r="H541" s="1"/>
  <c r="H69"/>
  <c r="F68"/>
  <c r="F480"/>
  <c r="F479" s="1"/>
  <c r="F474" s="1"/>
  <c r="H82"/>
  <c r="H81" s="1"/>
  <c r="F101"/>
  <c r="G334"/>
  <c r="G333" s="1"/>
  <c r="H334"/>
  <c r="H333" s="1"/>
  <c r="H497"/>
  <c r="H492" s="1"/>
  <c r="F572"/>
  <c r="F564" s="1"/>
  <c r="G587"/>
  <c r="G583" s="1"/>
  <c r="F60"/>
  <c r="H572"/>
  <c r="H564" s="1"/>
  <c r="G465"/>
  <c r="H101"/>
  <c r="H97" s="1"/>
  <c r="F228"/>
  <c r="F341"/>
  <c r="F340" s="1"/>
  <c r="H373"/>
  <c r="H369" s="1"/>
  <c r="G497"/>
  <c r="G492" s="1"/>
  <c r="G519"/>
  <c r="G82"/>
  <c r="F235"/>
  <c r="G235"/>
  <c r="H235"/>
  <c r="G757"/>
  <c r="H29"/>
  <c r="H30"/>
  <c r="G61"/>
  <c r="G69"/>
  <c r="G130"/>
  <c r="H130"/>
  <c r="G245"/>
  <c r="G341"/>
  <c r="F364"/>
  <c r="F357" s="1"/>
  <c r="G480"/>
  <c r="G479" s="1"/>
  <c r="G474" s="1"/>
  <c r="G533"/>
  <c r="G527" s="1"/>
  <c r="H587"/>
  <c r="H583" s="1"/>
  <c r="G661"/>
  <c r="G653" s="1"/>
  <c r="G101"/>
  <c r="G121"/>
  <c r="H121"/>
  <c r="F174"/>
  <c r="G183"/>
  <c r="G228"/>
  <c r="H245"/>
  <c r="F373"/>
  <c r="F369" s="1"/>
  <c r="G443"/>
  <c r="G437" s="1"/>
  <c r="F542"/>
  <c r="F541" s="1"/>
  <c r="F661"/>
  <c r="F653" s="1"/>
  <c r="G110"/>
  <c r="H776"/>
  <c r="H768" s="1"/>
  <c r="G30"/>
  <c r="G29"/>
  <c r="G192"/>
  <c r="F30"/>
  <c r="F29"/>
  <c r="F121"/>
  <c r="F130"/>
  <c r="H228"/>
  <c r="H268"/>
  <c r="G282"/>
  <c r="H282"/>
  <c r="G340"/>
  <c r="H341"/>
  <c r="H340" s="1"/>
  <c r="G386"/>
  <c r="H417"/>
  <c r="F443"/>
  <c r="F437" s="1"/>
  <c r="F512"/>
  <c r="F501" s="1"/>
  <c r="F46" s="1"/>
  <c r="F614"/>
  <c r="H614"/>
  <c r="H60"/>
  <c r="H183"/>
  <c r="F183"/>
  <c r="G417"/>
  <c r="H443"/>
  <c r="H437" s="1"/>
  <c r="F465"/>
  <c r="H480"/>
  <c r="H479" s="1"/>
  <c r="H474" s="1"/>
  <c r="H661"/>
  <c r="H653" s="1"/>
  <c r="H757"/>
  <c r="F776"/>
  <c r="G776"/>
  <c r="G768" s="1"/>
  <c r="H512"/>
  <c r="H501" s="1"/>
  <c r="F82"/>
  <c r="F81" s="1"/>
  <c r="F245"/>
  <c r="G268"/>
  <c r="G373"/>
  <c r="G369" s="1"/>
  <c r="H465"/>
  <c r="F519"/>
  <c r="G572"/>
  <c r="G564" s="1"/>
  <c r="F24"/>
  <c r="F25"/>
  <c r="H192"/>
  <c r="H357"/>
  <c r="F417"/>
  <c r="H25"/>
  <c r="H24"/>
  <c r="F192"/>
  <c r="G501"/>
  <c r="G614"/>
  <c r="F386"/>
  <c r="G24"/>
  <c r="F497"/>
  <c r="F492" s="1"/>
  <c r="F548" l="1"/>
  <c r="G81"/>
  <c r="G59" s="1"/>
  <c r="F17"/>
  <c r="H173"/>
  <c r="F227"/>
  <c r="F356"/>
  <c r="F264"/>
  <c r="F117"/>
  <c r="G548"/>
  <c r="G17"/>
  <c r="H548"/>
  <c r="H17"/>
  <c r="F97"/>
  <c r="G427"/>
  <c r="G756"/>
  <c r="G173"/>
  <c r="G227"/>
  <c r="G264"/>
  <c r="H59"/>
  <c r="F756"/>
  <c r="H427"/>
  <c r="F59"/>
  <c r="H117"/>
  <c r="H96" s="1"/>
  <c r="G117"/>
  <c r="H356"/>
  <c r="H227"/>
  <c r="F173"/>
  <c r="H756"/>
  <c r="F427"/>
  <c r="H264"/>
  <c r="G97"/>
  <c r="G356"/>
  <c r="F226" l="1"/>
  <c r="G226"/>
  <c r="H226"/>
  <c r="H46" s="1"/>
  <c r="H16" s="1"/>
  <c r="H15" s="1"/>
  <c r="H828" s="1"/>
  <c r="H830" s="1"/>
  <c r="G96"/>
  <c r="F96"/>
  <c r="I280" i="1"/>
  <c r="H280"/>
  <c r="I282"/>
  <c r="H282"/>
  <c r="G282"/>
  <c r="G280"/>
  <c r="F16" i="47" l="1"/>
  <c r="F15" s="1"/>
  <c r="F828" s="1"/>
  <c r="F830" s="1"/>
  <c r="G46"/>
  <c r="G16" s="1"/>
  <c r="G15" s="1"/>
  <c r="G828" s="1"/>
  <c r="G830" s="1"/>
  <c r="B212" i="50"/>
  <c r="D212"/>
  <c r="C212"/>
  <c r="D189" l="1"/>
  <c r="C189"/>
  <c r="B189"/>
  <c r="D162"/>
  <c r="C162"/>
  <c r="B162"/>
  <c r="D134"/>
  <c r="C134"/>
  <c r="B134"/>
  <c r="D107"/>
  <c r="C107"/>
  <c r="B107"/>
  <c r="D80"/>
  <c r="C80"/>
  <c r="B80"/>
  <c r="D53"/>
  <c r="C53"/>
  <c r="B53"/>
  <c r="D29"/>
  <c r="C29"/>
  <c r="B29"/>
  <c r="I859" i="1" l="1"/>
  <c r="I858" s="1"/>
  <c r="I854" s="1"/>
  <c r="H859"/>
  <c r="H858" s="1"/>
  <c r="H854" s="1"/>
  <c r="G859"/>
  <c r="G858" s="1"/>
  <c r="G854" s="1"/>
  <c r="G893" l="1"/>
  <c r="G892" s="1"/>
  <c r="I729" l="1"/>
  <c r="H729"/>
  <c r="G729"/>
  <c r="I723"/>
  <c r="H723"/>
  <c r="G723"/>
  <c r="I714"/>
  <c r="I711" s="1"/>
  <c r="H714"/>
  <c r="H711" s="1"/>
  <c r="G714"/>
  <c r="G711" s="1"/>
  <c r="I707"/>
  <c r="I706" s="1"/>
  <c r="I702" s="1"/>
  <c r="I701" s="1"/>
  <c r="H707"/>
  <c r="H706" s="1"/>
  <c r="H702" s="1"/>
  <c r="H701" s="1"/>
  <c r="G707"/>
  <c r="G706" s="1"/>
  <c r="G702" l="1"/>
  <c r="G701" s="1"/>
  <c r="I612"/>
  <c r="H612"/>
  <c r="G612"/>
  <c r="I559" l="1"/>
  <c r="H559"/>
  <c r="G559"/>
  <c r="I556"/>
  <c r="H556"/>
  <c r="G556"/>
  <c r="I906" l="1"/>
  <c r="H906"/>
  <c r="H895" s="1"/>
  <c r="G890"/>
  <c r="G889" s="1"/>
  <c r="I887"/>
  <c r="I886" s="1"/>
  <c r="H887"/>
  <c r="H886" s="1"/>
  <c r="H885" s="1"/>
  <c r="G887"/>
  <c r="G886" s="1"/>
  <c r="I880"/>
  <c r="I879" s="1"/>
  <c r="I878" s="1"/>
  <c r="H880"/>
  <c r="H879" s="1"/>
  <c r="H878" s="1"/>
  <c r="G880"/>
  <c r="G879" s="1"/>
  <c r="G878" s="1"/>
  <c r="I876"/>
  <c r="I873" s="1"/>
  <c r="I869" s="1"/>
  <c r="H876"/>
  <c r="H869" s="1"/>
  <c r="G876"/>
  <c r="G867"/>
  <c r="G852"/>
  <c r="G851" s="1"/>
  <c r="G844" s="1"/>
  <c r="G842"/>
  <c r="G841" s="1"/>
  <c r="G837" s="1"/>
  <c r="I835"/>
  <c r="I834" s="1"/>
  <c r="I830" s="1"/>
  <c r="I829" s="1"/>
  <c r="I825" s="1"/>
  <c r="H835"/>
  <c r="H834" s="1"/>
  <c r="H830" s="1"/>
  <c r="H829" s="1"/>
  <c r="G835"/>
  <c r="G834" s="1"/>
  <c r="I818"/>
  <c r="H818"/>
  <c r="I816"/>
  <c r="H816"/>
  <c r="G816"/>
  <c r="I804"/>
  <c r="I803" s="1"/>
  <c r="I799" s="1"/>
  <c r="H804"/>
  <c r="H803" s="1"/>
  <c r="H799" s="1"/>
  <c r="G799"/>
  <c r="I796"/>
  <c r="I795" s="1"/>
  <c r="I794" s="1"/>
  <c r="H796"/>
  <c r="H795" s="1"/>
  <c r="H794" s="1"/>
  <c r="G796"/>
  <c r="G795" s="1"/>
  <c r="G794" s="1"/>
  <c r="G785"/>
  <c r="I780"/>
  <c r="I779" s="1"/>
  <c r="I778" s="1"/>
  <c r="I777" s="1"/>
  <c r="H780"/>
  <c r="H779" s="1"/>
  <c r="H778" s="1"/>
  <c r="H777" s="1"/>
  <c r="G780"/>
  <c r="G779" s="1"/>
  <c r="G778" s="1"/>
  <c r="G777" s="1"/>
  <c r="I763"/>
  <c r="I760" s="1"/>
  <c r="I759" s="1"/>
  <c r="I758" s="1"/>
  <c r="H763"/>
  <c r="H760" s="1"/>
  <c r="H759" s="1"/>
  <c r="H758" s="1"/>
  <c r="G763"/>
  <c r="I756"/>
  <c r="I755" s="1"/>
  <c r="H756"/>
  <c r="G756"/>
  <c r="G754" s="1"/>
  <c r="I751"/>
  <c r="I750" s="1"/>
  <c r="I749" s="1"/>
  <c r="H751"/>
  <c r="H750" s="1"/>
  <c r="H749" s="1"/>
  <c r="G750"/>
  <c r="G749" s="1"/>
  <c r="I747"/>
  <c r="H747"/>
  <c r="G747"/>
  <c r="I743"/>
  <c r="I742" s="1"/>
  <c r="I741" s="1"/>
  <c r="H743"/>
  <c r="H742" s="1"/>
  <c r="H741" s="1"/>
  <c r="G742"/>
  <c r="G741" s="1"/>
  <c r="H739"/>
  <c r="H738" s="1"/>
  <c r="H737" s="1"/>
  <c r="G739"/>
  <c r="G738" s="1"/>
  <c r="G737" s="1"/>
  <c r="I733"/>
  <c r="I732" s="1"/>
  <c r="H733"/>
  <c r="H732" s="1"/>
  <c r="G733"/>
  <c r="G732" s="1"/>
  <c r="I728"/>
  <c r="H728"/>
  <c r="I721"/>
  <c r="I720" s="1"/>
  <c r="H721"/>
  <c r="H720" s="1"/>
  <c r="G721"/>
  <c r="G720" s="1"/>
  <c r="I717"/>
  <c r="I716" s="1"/>
  <c r="H717"/>
  <c r="H716" s="1"/>
  <c r="G717"/>
  <c r="G716" s="1"/>
  <c r="I690"/>
  <c r="I689" s="1"/>
  <c r="H690"/>
  <c r="H689" s="1"/>
  <c r="G690"/>
  <c r="G689" s="1"/>
  <c r="I684"/>
  <c r="H684"/>
  <c r="G684"/>
  <c r="I682"/>
  <c r="H682"/>
  <c r="G682"/>
  <c r="I679"/>
  <c r="H679"/>
  <c r="I677"/>
  <c r="H677"/>
  <c r="G677"/>
  <c r="I668"/>
  <c r="I667" s="1"/>
  <c r="I666" s="1"/>
  <c r="H668"/>
  <c r="H667" s="1"/>
  <c r="H666" s="1"/>
  <c r="G668"/>
  <c r="G667" s="1"/>
  <c r="G666" s="1"/>
  <c r="I664"/>
  <c r="I663" s="1"/>
  <c r="I662" s="1"/>
  <c r="H664"/>
  <c r="H663" s="1"/>
  <c r="H662" s="1"/>
  <c r="G664"/>
  <c r="G663" s="1"/>
  <c r="G662" s="1"/>
  <c r="G653"/>
  <c r="G652" s="1"/>
  <c r="G651" s="1"/>
  <c r="G649"/>
  <c r="G648" s="1"/>
  <c r="G647" s="1"/>
  <c r="I644"/>
  <c r="I643" s="1"/>
  <c r="I642" s="1"/>
  <c r="H644"/>
  <c r="H643" s="1"/>
  <c r="H642" s="1"/>
  <c r="G644"/>
  <c r="G643" s="1"/>
  <c r="G642" s="1"/>
  <c r="I639"/>
  <c r="H639"/>
  <c r="I637"/>
  <c r="H637"/>
  <c r="G637"/>
  <c r="I633"/>
  <c r="H633"/>
  <c r="I631"/>
  <c r="H631"/>
  <c r="I622"/>
  <c r="I621" s="1"/>
  <c r="I620" s="1"/>
  <c r="I619" s="1"/>
  <c r="H622"/>
  <c r="H621" s="1"/>
  <c r="H620" s="1"/>
  <c r="H619" s="1"/>
  <c r="G622"/>
  <c r="G621" s="1"/>
  <c r="G620" s="1"/>
  <c r="G619" s="1"/>
  <c r="I617"/>
  <c r="I616" s="1"/>
  <c r="I615" s="1"/>
  <c r="H617"/>
  <c r="H616" s="1"/>
  <c r="H615" s="1"/>
  <c r="G617"/>
  <c r="G616" s="1"/>
  <c r="G615" s="1"/>
  <c r="I611"/>
  <c r="I610" s="1"/>
  <c r="I609" s="1"/>
  <c r="H611"/>
  <c r="H610" s="1"/>
  <c r="H609" s="1"/>
  <c r="G611"/>
  <c r="G610" s="1"/>
  <c r="G609" s="1"/>
  <c r="G606"/>
  <c r="G604" s="1"/>
  <c r="G603" s="1"/>
  <c r="G602" s="1"/>
  <c r="I600"/>
  <c r="I599" s="1"/>
  <c r="I598" s="1"/>
  <c r="I597" s="1"/>
  <c r="H600"/>
  <c r="H599" s="1"/>
  <c r="H598" s="1"/>
  <c r="H597" s="1"/>
  <c r="G600"/>
  <c r="G599" s="1"/>
  <c r="G598" s="1"/>
  <c r="G597" s="1"/>
  <c r="I593"/>
  <c r="I592" s="1"/>
  <c r="I591" s="1"/>
  <c r="I590" s="1"/>
  <c r="H593"/>
  <c r="H592" s="1"/>
  <c r="H591" s="1"/>
  <c r="H590" s="1"/>
  <c r="G593"/>
  <c r="G592" s="1"/>
  <c r="G591" s="1"/>
  <c r="G590" s="1"/>
  <c r="I588"/>
  <c r="I585" s="1"/>
  <c r="H588"/>
  <c r="H585" s="1"/>
  <c r="G588"/>
  <c r="I587"/>
  <c r="H587"/>
  <c r="G587"/>
  <c r="G586" s="1"/>
  <c r="G585"/>
  <c r="I581"/>
  <c r="I580" s="1"/>
  <c r="I579" s="1"/>
  <c r="H581"/>
  <c r="H580" s="1"/>
  <c r="H579" s="1"/>
  <c r="G581"/>
  <c r="G580" s="1"/>
  <c r="G579" s="1"/>
  <c r="I575"/>
  <c r="I571" s="1"/>
  <c r="H575"/>
  <c r="H571" s="1"/>
  <c r="G575"/>
  <c r="G571" s="1"/>
  <c r="I568"/>
  <c r="H568"/>
  <c r="G568"/>
  <c r="I566"/>
  <c r="H566"/>
  <c r="I554"/>
  <c r="H554"/>
  <c r="G554"/>
  <c r="I551"/>
  <c r="H551"/>
  <c r="G551"/>
  <c r="I546"/>
  <c r="H546"/>
  <c r="H542" s="1"/>
  <c r="G546"/>
  <c r="G542" s="1"/>
  <c r="I536"/>
  <c r="I535" s="1"/>
  <c r="H536"/>
  <c r="H535" s="1"/>
  <c r="G536"/>
  <c r="G535" s="1"/>
  <c r="I531"/>
  <c r="I530" s="1"/>
  <c r="H531"/>
  <c r="H530" s="1"/>
  <c r="G530"/>
  <c r="I523"/>
  <c r="H523"/>
  <c r="G523"/>
  <c r="I521"/>
  <c r="H521"/>
  <c r="G521"/>
  <c r="I517"/>
  <c r="I510" s="1"/>
  <c r="H517"/>
  <c r="H510" s="1"/>
  <c r="G517"/>
  <c r="G510" s="1"/>
  <c r="I504"/>
  <c r="I503" s="1"/>
  <c r="H504"/>
  <c r="H503" s="1"/>
  <c r="G504"/>
  <c r="G503" s="1"/>
  <c r="I501"/>
  <c r="I500" s="1"/>
  <c r="H501"/>
  <c r="H500" s="1"/>
  <c r="G501"/>
  <c r="G500" s="1"/>
  <c r="I498"/>
  <c r="I497" s="1"/>
  <c r="H498"/>
  <c r="H497" s="1"/>
  <c r="G498"/>
  <c r="G497" s="1"/>
  <c r="I494"/>
  <c r="H494"/>
  <c r="G494"/>
  <c r="I491"/>
  <c r="H491"/>
  <c r="G491"/>
  <c r="I486"/>
  <c r="H486"/>
  <c r="G486"/>
  <c r="I484"/>
  <c r="H484"/>
  <c r="G484"/>
  <c r="I481"/>
  <c r="H481"/>
  <c r="G481"/>
  <c r="I477"/>
  <c r="H477"/>
  <c r="I474"/>
  <c r="H474"/>
  <c r="G474"/>
  <c r="I471"/>
  <c r="H471"/>
  <c r="G471"/>
  <c r="I468"/>
  <c r="H468"/>
  <c r="G468"/>
  <c r="I465"/>
  <c r="H465"/>
  <c r="G465"/>
  <c r="I462"/>
  <c r="H462"/>
  <c r="G462"/>
  <c r="I459"/>
  <c r="H459"/>
  <c r="G459"/>
  <c r="I450"/>
  <c r="I449" s="1"/>
  <c r="I448" s="1"/>
  <c r="I446" s="1"/>
  <c r="H450"/>
  <c r="H449" s="1"/>
  <c r="H448" s="1"/>
  <c r="H447" s="1"/>
  <c r="G450"/>
  <c r="G449" s="1"/>
  <c r="G448" s="1"/>
  <c r="I430"/>
  <c r="I429" s="1"/>
  <c r="H430"/>
  <c r="H429" s="1"/>
  <c r="G430"/>
  <c r="G429" s="1"/>
  <c r="I427"/>
  <c r="I426" s="1"/>
  <c r="H427"/>
  <c r="H426" s="1"/>
  <c r="G427"/>
  <c r="G426" s="1"/>
  <c r="I388"/>
  <c r="H388"/>
  <c r="G388"/>
  <c r="I386"/>
  <c r="H386"/>
  <c r="G386"/>
  <c r="I383"/>
  <c r="I382" s="1"/>
  <c r="H383"/>
  <c r="H382" s="1"/>
  <c r="G383"/>
  <c r="G382" s="1"/>
  <c r="I374"/>
  <c r="I373" s="1"/>
  <c r="H374"/>
  <c r="H373" s="1"/>
  <c r="G374"/>
  <c r="G373" s="1"/>
  <c r="G369" s="1"/>
  <c r="G360"/>
  <c r="G359" s="1"/>
  <c r="I356"/>
  <c r="I355" s="1"/>
  <c r="H356"/>
  <c r="H355" s="1"/>
  <c r="G355"/>
  <c r="I341"/>
  <c r="I340" s="1"/>
  <c r="H341"/>
  <c r="H339" s="1"/>
  <c r="G341"/>
  <c r="I337"/>
  <c r="I336" s="1"/>
  <c r="I335" s="1"/>
  <c r="H337"/>
  <c r="H336" s="1"/>
  <c r="H335" s="1"/>
  <c r="G337"/>
  <c r="G336" s="1"/>
  <c r="G335" s="1"/>
  <c r="I329"/>
  <c r="I328" s="1"/>
  <c r="I327" s="1"/>
  <c r="H329"/>
  <c r="H328" s="1"/>
  <c r="H327" s="1"/>
  <c r="G329"/>
  <c r="G328" s="1"/>
  <c r="G327" s="1"/>
  <c r="I325"/>
  <c r="H325"/>
  <c r="G325"/>
  <c r="I323"/>
  <c r="H323"/>
  <c r="G323"/>
  <c r="I320"/>
  <c r="I319" s="1"/>
  <c r="H320"/>
  <c r="H319" s="1"/>
  <c r="G320"/>
  <c r="G319" s="1"/>
  <c r="I305"/>
  <c r="I304" s="1"/>
  <c r="H305"/>
  <c r="H304" s="1"/>
  <c r="G305"/>
  <c r="G304" s="1"/>
  <c r="I302"/>
  <c r="I301" s="1"/>
  <c r="H302"/>
  <c r="H301" s="1"/>
  <c r="G302"/>
  <c r="G301" s="1"/>
  <c r="I299"/>
  <c r="I298" s="1"/>
  <c r="H299"/>
  <c r="H298" s="1"/>
  <c r="G299"/>
  <c r="G298" s="1"/>
  <c r="I295"/>
  <c r="H295"/>
  <c r="G295"/>
  <c r="I293"/>
  <c r="H293"/>
  <c r="G293"/>
  <c r="I291"/>
  <c r="H291"/>
  <c r="G291"/>
  <c r="I289"/>
  <c r="H289"/>
  <c r="G289"/>
  <c r="I286"/>
  <c r="I279" s="1"/>
  <c r="H286"/>
  <c r="H279" s="1"/>
  <c r="G286"/>
  <c r="G279" s="1"/>
  <c r="I260"/>
  <c r="I259" s="1"/>
  <c r="I258" s="1"/>
  <c r="I254" s="1"/>
  <c r="I253" s="1"/>
  <c r="H260"/>
  <c r="H259" s="1"/>
  <c r="H258" s="1"/>
  <c r="H254" s="1"/>
  <c r="H253" s="1"/>
  <c r="G260"/>
  <c r="I240"/>
  <c r="I237" s="1"/>
  <c r="H240"/>
  <c r="H237" s="1"/>
  <c r="G240"/>
  <c r="G238"/>
  <c r="I234"/>
  <c r="I233" s="1"/>
  <c r="H234"/>
  <c r="H233" s="1"/>
  <c r="G234"/>
  <c r="G233" s="1"/>
  <c r="G231"/>
  <c r="G230" s="1"/>
  <c r="G228"/>
  <c r="G227" s="1"/>
  <c r="I220"/>
  <c r="H220"/>
  <c r="G220"/>
  <c r="I218"/>
  <c r="H218"/>
  <c r="G218"/>
  <c r="I216"/>
  <c r="H216"/>
  <c r="G216"/>
  <c r="I214"/>
  <c r="H214"/>
  <c r="G214"/>
  <c r="I212"/>
  <c r="H212"/>
  <c r="G212"/>
  <c r="I210"/>
  <c r="H210"/>
  <c r="G210"/>
  <c r="I208"/>
  <c r="H208"/>
  <c r="G208"/>
  <c r="I206"/>
  <c r="H206"/>
  <c r="G206"/>
  <c r="I204"/>
  <c r="H204"/>
  <c r="G204"/>
  <c r="I200"/>
  <c r="H200"/>
  <c r="I197"/>
  <c r="H197"/>
  <c r="I195"/>
  <c r="H195"/>
  <c r="G195"/>
  <c r="I178"/>
  <c r="I173" s="1"/>
  <c r="I172" s="1"/>
  <c r="H178"/>
  <c r="H173" s="1"/>
  <c r="H172" s="1"/>
  <c r="G178"/>
  <c r="I170"/>
  <c r="H170"/>
  <c r="G170"/>
  <c r="G166"/>
  <c r="I163"/>
  <c r="H163"/>
  <c r="G163"/>
  <c r="I161"/>
  <c r="H161"/>
  <c r="G161"/>
  <c r="I149"/>
  <c r="H149"/>
  <c r="G149"/>
  <c r="I145"/>
  <c r="I144" s="1"/>
  <c r="H145"/>
  <c r="H144" s="1"/>
  <c r="G144"/>
  <c r="G135"/>
  <c r="G134" s="1"/>
  <c r="G133" s="1"/>
  <c r="G132" s="1"/>
  <c r="G131" s="1"/>
  <c r="I129"/>
  <c r="I128" s="1"/>
  <c r="I127" s="1"/>
  <c r="I126" s="1"/>
  <c r="H129"/>
  <c r="H128" s="1"/>
  <c r="H127" s="1"/>
  <c r="H126" s="1"/>
  <c r="G129"/>
  <c r="G128" s="1"/>
  <c r="G127" s="1"/>
  <c r="G126" s="1"/>
  <c r="I122"/>
  <c r="I121" s="1"/>
  <c r="I120" s="1"/>
  <c r="I119" s="1"/>
  <c r="I118" s="1"/>
  <c r="H122"/>
  <c r="H121" s="1"/>
  <c r="H120" s="1"/>
  <c r="H119" s="1"/>
  <c r="H118" s="1"/>
  <c r="G122"/>
  <c r="G121" s="1"/>
  <c r="G120" s="1"/>
  <c r="G119" s="1"/>
  <c r="G118" s="1"/>
  <c r="I116"/>
  <c r="H116"/>
  <c r="G116"/>
  <c r="I114"/>
  <c r="H114"/>
  <c r="G114"/>
  <c r="I109"/>
  <c r="I108" s="1"/>
  <c r="I107" s="1"/>
  <c r="I106" s="1"/>
  <c r="H109"/>
  <c r="H108" s="1"/>
  <c r="H107" s="1"/>
  <c r="H106" s="1"/>
  <c r="G109"/>
  <c r="G108" s="1"/>
  <c r="G107" s="1"/>
  <c r="G106" s="1"/>
  <c r="I104"/>
  <c r="I103" s="1"/>
  <c r="I102" s="1"/>
  <c r="I101" s="1"/>
  <c r="H104"/>
  <c r="H103" s="1"/>
  <c r="H102" s="1"/>
  <c r="H101" s="1"/>
  <c r="G104"/>
  <c r="G103" s="1"/>
  <c r="G102" s="1"/>
  <c r="G101" s="1"/>
  <c r="I98"/>
  <c r="H98"/>
  <c r="G98"/>
  <c r="I96"/>
  <c r="H96"/>
  <c r="G96"/>
  <c r="I90"/>
  <c r="I89" s="1"/>
  <c r="I88" s="1"/>
  <c r="H90"/>
  <c r="H89" s="1"/>
  <c r="H88" s="1"/>
  <c r="G90"/>
  <c r="G89" s="1"/>
  <c r="G88" s="1"/>
  <c r="I86"/>
  <c r="I85" s="1"/>
  <c r="H86"/>
  <c r="H84" s="1"/>
  <c r="G86"/>
  <c r="I82"/>
  <c r="I81" s="1"/>
  <c r="I80" s="1"/>
  <c r="H82"/>
  <c r="H81" s="1"/>
  <c r="H80" s="1"/>
  <c r="G82"/>
  <c r="G81" s="1"/>
  <c r="G80" s="1"/>
  <c r="I78"/>
  <c r="H78"/>
  <c r="H76" s="1"/>
  <c r="G78"/>
  <c r="G76" s="1"/>
  <c r="G72"/>
  <c r="G69" s="1"/>
  <c r="G59"/>
  <c r="G58" s="1"/>
  <c r="G53"/>
  <c r="G51" s="1"/>
  <c r="G50" s="1"/>
  <c r="I48"/>
  <c r="I47" s="1"/>
  <c r="I46" s="1"/>
  <c r="H48"/>
  <c r="H47" s="1"/>
  <c r="H46" s="1"/>
  <c r="G48"/>
  <c r="G47" s="1"/>
  <c r="G46" s="1"/>
  <c r="I42"/>
  <c r="I41" s="1"/>
  <c r="I40" s="1"/>
  <c r="H42"/>
  <c r="H41" s="1"/>
  <c r="H40" s="1"/>
  <c r="G42"/>
  <c r="G41" s="1"/>
  <c r="G40" s="1"/>
  <c r="I34"/>
  <c r="H34"/>
  <c r="G34"/>
  <c r="I32"/>
  <c r="H32"/>
  <c r="G32"/>
  <c r="I30"/>
  <c r="H30"/>
  <c r="G30"/>
  <c r="I24"/>
  <c r="H24"/>
  <c r="G24"/>
  <c r="I21"/>
  <c r="H21"/>
  <c r="G21"/>
  <c r="F41" i="52"/>
  <c r="E41"/>
  <c r="D41"/>
  <c r="D43"/>
  <c r="E43"/>
  <c r="F43"/>
  <c r="G550" i="1" l="1"/>
  <c r="G549" s="1"/>
  <c r="G458"/>
  <c r="G237"/>
  <c r="G236" s="1"/>
  <c r="I904"/>
  <c r="I903" s="1"/>
  <c r="I895"/>
  <c r="H586"/>
  <c r="I586"/>
  <c r="H904"/>
  <c r="H903" s="1"/>
  <c r="G906"/>
  <c r="G895" s="1"/>
  <c r="G830"/>
  <c r="G829" s="1"/>
  <c r="G825" s="1"/>
  <c r="G173"/>
  <c r="G172" s="1"/>
  <c r="G873"/>
  <c r="G869" s="1"/>
  <c r="G864"/>
  <c r="G863" s="1"/>
  <c r="G646"/>
  <c r="G760"/>
  <c r="G759" s="1"/>
  <c r="G758" s="1"/>
  <c r="I542"/>
  <c r="I541" s="1"/>
  <c r="G259"/>
  <c r="G258" s="1"/>
  <c r="G165"/>
  <c r="G710"/>
  <c r="G709" s="1"/>
  <c r="I885"/>
  <c r="I884" s="1"/>
  <c r="I883" s="1"/>
  <c r="I882" s="1"/>
  <c r="H710"/>
  <c r="H709" s="1"/>
  <c r="H692" s="1"/>
  <c r="H20"/>
  <c r="G20"/>
  <c r="G19" s="1"/>
  <c r="I710"/>
  <c r="I709" s="1"/>
  <c r="I692" s="1"/>
  <c r="I20"/>
  <c r="G885"/>
  <c r="G884" s="1"/>
  <c r="G883" s="1"/>
  <c r="G882" s="1"/>
  <c r="I339"/>
  <c r="I334" s="1"/>
  <c r="I333" s="1"/>
  <c r="G425"/>
  <c r="G424" s="1"/>
  <c r="G423" s="1"/>
  <c r="G565"/>
  <c r="G564" s="1"/>
  <c r="I815"/>
  <c r="H95"/>
  <c r="H94" s="1"/>
  <c r="H75" s="1"/>
  <c r="H74" s="1"/>
  <c r="I236"/>
  <c r="H815"/>
  <c r="H809" s="1"/>
  <c r="H798" s="1"/>
  <c r="G815"/>
  <c r="I862"/>
  <c r="I861" s="1"/>
  <c r="H354"/>
  <c r="H353" s="1"/>
  <c r="H636"/>
  <c r="H635" s="1"/>
  <c r="G605"/>
  <c r="H630"/>
  <c r="H624" s="1"/>
  <c r="G676"/>
  <c r="I754"/>
  <c r="I809"/>
  <c r="I798" s="1"/>
  <c r="I793" s="1"/>
  <c r="H160"/>
  <c r="I113"/>
  <c r="I112" s="1"/>
  <c r="I111" s="1"/>
  <c r="I100" s="1"/>
  <c r="H288"/>
  <c r="G322"/>
  <c r="G318" s="1"/>
  <c r="G317" s="1"/>
  <c r="G316" s="1"/>
  <c r="G309" s="1"/>
  <c r="H334"/>
  <c r="H333" s="1"/>
  <c r="G520"/>
  <c r="G509" s="1"/>
  <c r="H39"/>
  <c r="H38" s="1"/>
  <c r="H77"/>
  <c r="H236"/>
  <c r="I630"/>
  <c r="I624" s="1"/>
  <c r="I570"/>
  <c r="H550"/>
  <c r="H549" s="1"/>
  <c r="H541"/>
  <c r="I458"/>
  <c r="I454" s="1"/>
  <c r="I453" s="1"/>
  <c r="I452" s="1"/>
  <c r="I288"/>
  <c r="I297"/>
  <c r="G354"/>
  <c r="G353" s="1"/>
  <c r="G160"/>
  <c r="H194"/>
  <c r="H446"/>
  <c r="I736"/>
  <c r="G95"/>
  <c r="G94" s="1"/>
  <c r="I636"/>
  <c r="I635" s="1"/>
  <c r="I385"/>
  <c r="I381" s="1"/>
  <c r="G385"/>
  <c r="G381" s="1"/>
  <c r="H385"/>
  <c r="H381" s="1"/>
  <c r="I39"/>
  <c r="I38" s="1"/>
  <c r="G56"/>
  <c r="G55" s="1"/>
  <c r="G57"/>
  <c r="G736"/>
  <c r="G735" s="1"/>
  <c r="G39"/>
  <c r="G38" s="1"/>
  <c r="I194"/>
  <c r="H297"/>
  <c r="H340"/>
  <c r="I354"/>
  <c r="I353" s="1"/>
  <c r="H369"/>
  <c r="I447"/>
  <c r="I520"/>
  <c r="G541"/>
  <c r="G570"/>
  <c r="I727"/>
  <c r="I726" s="1"/>
  <c r="H862"/>
  <c r="H861" s="1"/>
  <c r="I160"/>
  <c r="H727"/>
  <c r="H726" s="1"/>
  <c r="I29"/>
  <c r="I28" s="1"/>
  <c r="I27" s="1"/>
  <c r="I26" s="1"/>
  <c r="H85"/>
  <c r="H322"/>
  <c r="H318" s="1"/>
  <c r="H317" s="1"/>
  <c r="H316" s="1"/>
  <c r="H309" s="1"/>
  <c r="I425"/>
  <c r="I424" s="1"/>
  <c r="I423" s="1"/>
  <c r="H458"/>
  <c r="H454" s="1"/>
  <c r="H453" s="1"/>
  <c r="H452" s="1"/>
  <c r="I550"/>
  <c r="I549" s="1"/>
  <c r="I565"/>
  <c r="I564" s="1"/>
  <c r="G755"/>
  <c r="H884"/>
  <c r="H883" s="1"/>
  <c r="H882" s="1"/>
  <c r="G29"/>
  <c r="G28" s="1"/>
  <c r="G27" s="1"/>
  <c r="G26" s="1"/>
  <c r="G52"/>
  <c r="H113"/>
  <c r="H112" s="1"/>
  <c r="H111" s="1"/>
  <c r="H100" s="1"/>
  <c r="G143"/>
  <c r="G142" s="1"/>
  <c r="G141" s="1"/>
  <c r="G140" s="1"/>
  <c r="H165"/>
  <c r="I676"/>
  <c r="I675" s="1"/>
  <c r="I674" s="1"/>
  <c r="I322"/>
  <c r="I318" s="1"/>
  <c r="I317" s="1"/>
  <c r="I316" s="1"/>
  <c r="I309" s="1"/>
  <c r="H203"/>
  <c r="I203"/>
  <c r="G203"/>
  <c r="H143"/>
  <c r="H142" s="1"/>
  <c r="H141" s="1"/>
  <c r="H140" s="1"/>
  <c r="I143"/>
  <c r="I142" s="1"/>
  <c r="I141" s="1"/>
  <c r="I140" s="1"/>
  <c r="I84"/>
  <c r="G77"/>
  <c r="I125"/>
  <c r="I124"/>
  <c r="H125"/>
  <c r="H124"/>
  <c r="G124"/>
  <c r="G125"/>
  <c r="G447"/>
  <c r="G446"/>
  <c r="G340"/>
  <c r="G339"/>
  <c r="G334" s="1"/>
  <c r="H29"/>
  <c r="H28" s="1"/>
  <c r="H27" s="1"/>
  <c r="H26" s="1"/>
  <c r="I165"/>
  <c r="G194"/>
  <c r="G288"/>
  <c r="H425"/>
  <c r="H424" s="1"/>
  <c r="H423" s="1"/>
  <c r="H565"/>
  <c r="H564" s="1"/>
  <c r="H570"/>
  <c r="G630"/>
  <c r="G624" s="1"/>
  <c r="H676"/>
  <c r="H675" s="1"/>
  <c r="G297"/>
  <c r="I77"/>
  <c r="I76"/>
  <c r="G85"/>
  <c r="G84"/>
  <c r="G728"/>
  <c r="G727"/>
  <c r="G726" s="1"/>
  <c r="G71"/>
  <c r="G70" s="1"/>
  <c r="I95"/>
  <c r="I94" s="1"/>
  <c r="G113"/>
  <c r="G112" s="1"/>
  <c r="G111" s="1"/>
  <c r="G100" s="1"/>
  <c r="I369"/>
  <c r="H520"/>
  <c r="G636"/>
  <c r="G635" s="1"/>
  <c r="H755"/>
  <c r="H754"/>
  <c r="G789"/>
  <c r="G784"/>
  <c r="G783" s="1"/>
  <c r="H736"/>
  <c r="G675" l="1"/>
  <c r="G674" s="1"/>
  <c r="G608" s="1"/>
  <c r="G254"/>
  <c r="G253" s="1"/>
  <c r="G862"/>
  <c r="G861" s="1"/>
  <c r="G692"/>
  <c r="I19"/>
  <c r="I18" s="1"/>
  <c r="I17" s="1"/>
  <c r="I16" s="1"/>
  <c r="G18"/>
  <c r="G17" s="1"/>
  <c r="G16" s="1"/>
  <c r="H19"/>
  <c r="H18" s="1"/>
  <c r="H17" s="1"/>
  <c r="H16" s="1"/>
  <c r="G809"/>
  <c r="G725"/>
  <c r="G190"/>
  <c r="G189" s="1"/>
  <c r="G184" s="1"/>
  <c r="G368"/>
  <c r="G454"/>
  <c r="G453" s="1"/>
  <c r="G452" s="1"/>
  <c r="G159"/>
  <c r="G158" s="1"/>
  <c r="G153" s="1"/>
  <c r="G508"/>
  <c r="G507" s="1"/>
  <c r="H159"/>
  <c r="H674"/>
  <c r="H608" s="1"/>
  <c r="H584" s="1"/>
  <c r="G75"/>
  <c r="G74" s="1"/>
  <c r="G68" s="1"/>
  <c r="I509"/>
  <c r="I508" s="1"/>
  <c r="I507" s="1"/>
  <c r="I368"/>
  <c r="I363" s="1"/>
  <c r="I362" s="1"/>
  <c r="H332"/>
  <c r="H278"/>
  <c r="I332"/>
  <c r="H190"/>
  <c r="H189" s="1"/>
  <c r="H184" s="1"/>
  <c r="I278"/>
  <c r="I608"/>
  <c r="I584" s="1"/>
  <c r="I735"/>
  <c r="I725" s="1"/>
  <c r="I782"/>
  <c r="G278"/>
  <c r="G333"/>
  <c r="G332" s="1"/>
  <c r="H782"/>
  <c r="G540"/>
  <c r="G539" s="1"/>
  <c r="I540"/>
  <c r="I539" s="1"/>
  <c r="I159"/>
  <c r="I190"/>
  <c r="I189" s="1"/>
  <c r="I184" s="1"/>
  <c r="H368"/>
  <c r="H363" s="1"/>
  <c r="H362" s="1"/>
  <c r="G37"/>
  <c r="I37"/>
  <c r="H540"/>
  <c r="H539" s="1"/>
  <c r="H37"/>
  <c r="I75"/>
  <c r="I74" s="1"/>
  <c r="I68" s="1"/>
  <c r="H735"/>
  <c r="H725" s="1"/>
  <c r="H68"/>
  <c r="H509"/>
  <c r="H508" s="1"/>
  <c r="H507" s="1"/>
  <c r="G798" l="1"/>
  <c r="G793" s="1"/>
  <c r="G782" s="1"/>
  <c r="G363"/>
  <c r="G362" s="1"/>
  <c r="G331" s="1"/>
  <c r="I331"/>
  <c r="G36"/>
  <c r="H331"/>
  <c r="G584"/>
  <c r="I583"/>
  <c r="H583"/>
  <c r="I158"/>
  <c r="I153" s="1"/>
  <c r="H158"/>
  <c r="H153" s="1"/>
  <c r="H36"/>
  <c r="I36"/>
  <c r="G445"/>
  <c r="G444" s="1"/>
  <c r="I277"/>
  <c r="I276" s="1"/>
  <c r="H277"/>
  <c r="H276" s="1"/>
  <c r="G277"/>
  <c r="G276" s="1"/>
  <c r="I445"/>
  <c r="I444" s="1"/>
  <c r="H445"/>
  <c r="H444" s="1"/>
  <c r="I152" l="1"/>
  <c r="I151" s="1"/>
  <c r="I15" s="1"/>
  <c r="I1056" s="1"/>
  <c r="I1058" s="1"/>
  <c r="H152"/>
  <c r="H151" s="1"/>
  <c r="H15" s="1"/>
  <c r="H1056" s="1"/>
  <c r="H1058" s="1"/>
  <c r="G152"/>
  <c r="G151" s="1"/>
  <c r="G15" l="1"/>
  <c r="G1056" s="1"/>
  <c r="G1058" s="1"/>
  <c r="F58" i="52"/>
  <c r="E58"/>
  <c r="F62" l="1"/>
  <c r="E62"/>
  <c r="D62"/>
  <c r="F53"/>
  <c r="E53"/>
  <c r="D53"/>
  <c r="F50"/>
  <c r="E50"/>
  <c r="D50"/>
  <c r="F36"/>
  <c r="E36"/>
  <c r="D36"/>
  <c r="F30"/>
  <c r="E30"/>
  <c r="D30"/>
  <c r="F26"/>
  <c r="E26"/>
  <c r="D26"/>
  <c r="F24"/>
  <c r="E24"/>
  <c r="D24"/>
  <c r="F15"/>
  <c r="E15"/>
  <c r="D15"/>
  <c r="F65" l="1"/>
  <c r="F67" s="1"/>
  <c r="D65"/>
  <c r="D67" s="1"/>
  <c r="E65"/>
  <c r="E67" s="1"/>
</calcChain>
</file>

<file path=xl/sharedStrings.xml><?xml version="1.0" encoding="utf-8"?>
<sst xmlns="http://schemas.openxmlformats.org/spreadsheetml/2006/main" count="9103" uniqueCount="1124">
  <si>
    <t>Строительство, модернизация, реконструкция и  ремонт объектов систем водоснабжения, водоотведения и очистки сточных вод</t>
  </si>
  <si>
    <t>Организация питания детей в пришкольных лагерях</t>
  </si>
  <si>
    <t xml:space="preserve">Адресная субсидия гражданам в связи с ростом платы за коммунальные услуги </t>
  </si>
  <si>
    <t>Организация и проведение мероприятий с детьми и молодежью</t>
  </si>
  <si>
    <t>Функционирование Правительства РФ, высших исполнительных органов государственной власти субъектов РФ, местных администраций</t>
  </si>
  <si>
    <t>Глава муниципального образования</t>
  </si>
  <si>
    <t>Благоустройство</t>
  </si>
  <si>
    <t>600</t>
  </si>
  <si>
    <t>Подпрограмма "Содержание автомобильных дорог общего пользования местного значения в границах населенных пунктов поселений"</t>
  </si>
  <si>
    <t>Осуществление переданных полномочий Российской Федерации на государственную регистрацию актов гражданского состояния</t>
  </si>
  <si>
    <t>Обеспечение государственных гарантий реализации прав на получение общедоступного и бесплатного дошкольного, начального общего, основного общего, среднего общего образования и обеспечение дополнительного образования детей в муниципальных общеобразовательных организациях для обучающихся с ограниченными возможностями здоровья</t>
  </si>
  <si>
    <t>Общеобразовательные организации для обучающихся с ограниченными возможностями здоровья</t>
  </si>
  <si>
    <t>Ишалинское</t>
  </si>
  <si>
    <t>Камышевское</t>
  </si>
  <si>
    <t>Кузнецкое</t>
  </si>
  <si>
    <t>Кулуевское</t>
  </si>
  <si>
    <t>Норкинское</t>
  </si>
  <si>
    <t xml:space="preserve">Общеобразовательные организации </t>
  </si>
  <si>
    <t xml:space="preserve">Организация работы органов управления социальной защиты населения муниципальных образований </t>
  </si>
  <si>
    <t>Субсидии бюджетным и автономным учреждениям на иные цели</t>
  </si>
  <si>
    <t>Подпрограмма  " Доступная среда "</t>
  </si>
  <si>
    <t xml:space="preserve">Реализация полномочий Российской Федерации по осуществлению ежегодной денежной выплаты лицам, награжденным нагрудным знаком «Почетный донор России» </t>
  </si>
  <si>
    <t>группа вида расхода</t>
  </si>
  <si>
    <t>группа вида расходов</t>
  </si>
  <si>
    <t>ВСЕГО</t>
  </si>
  <si>
    <t>Иные межбюджетные трансферты</t>
  </si>
  <si>
    <t>Подпрограмма  "Отдых, оздоровление, занятость детей и молодежи Аргаяшского муниципального района"</t>
  </si>
  <si>
    <t>Подпрограмма  "Развитие дополнительного образования детей в сфере культуры и искусства в   Аргаяшском муниципальном районе Челябинской области"</t>
  </si>
  <si>
    <t>Другие вопросы в области национальной экономики</t>
  </si>
  <si>
    <t>Таблица 1</t>
  </si>
  <si>
    <t xml:space="preserve">Подпрограмма  "Одаренные дети" в сфере культуры и искусства в Аргаяшском муниципальном районе </t>
  </si>
  <si>
    <t xml:space="preserve">Подпрограмма  "Развитие дополнительного образования  Аргаяшского муниципального района" </t>
  </si>
  <si>
    <t>Подпрограмма "Капитальный ремонт и ремонт автомобильных дорог общего пользования местного значения в границах населенных пунктов поселений"</t>
  </si>
  <si>
    <t>Организация ритуальных услуг и содержание мест захоронения</t>
  </si>
  <si>
    <t>Физическая культура и спорт</t>
  </si>
  <si>
    <t>Охрана семьи и детства</t>
  </si>
  <si>
    <t xml:space="preserve">к решению "О бюджете Аргаяшского  </t>
  </si>
  <si>
    <t xml:space="preserve">ИТОГО </t>
  </si>
  <si>
    <t xml:space="preserve">Повышение энергетической эффективности объектов коммунального хозяйства и систем инженерной инфраструктуры в муниципальных учреждениях Аргаяшского муницпального района </t>
  </si>
  <si>
    <t xml:space="preserve">Организации дополнительного образования  </t>
  </si>
  <si>
    <t>Подпрограмма "Обеспечение сбалансированности бюджета"</t>
  </si>
  <si>
    <t xml:space="preserve">Подпрограмма "Создание и развитие информационной системы управления общественными финансами «Электронный бюджет» в Аргаяшском муниципальном районе"     </t>
  </si>
  <si>
    <t xml:space="preserve">Реализация переданных государственных полномочий по социальному обслуживанию граждан </t>
  </si>
  <si>
    <t xml:space="preserve">Проведение мероприятий для детей и молодежи   </t>
  </si>
  <si>
    <t>Профессиональная подготовка, переподготовка и повышение квалификации</t>
  </si>
  <si>
    <t>Таблица 2</t>
  </si>
  <si>
    <t>550 00 00000</t>
  </si>
  <si>
    <t>Руководитель контрольно-счетной палаты муниципального образования и его заместители</t>
  </si>
  <si>
    <t>Таблица 4</t>
  </si>
  <si>
    <t>Функционирование высшего должностного лица субъекта Российской Федерации и муниципального образования</t>
  </si>
  <si>
    <t>14</t>
  </si>
  <si>
    <t xml:space="preserve">Мероприятия в области сельскохозяйственного производства </t>
  </si>
  <si>
    <t xml:space="preserve">Повышение квалификации (обучение) муниципальных служащих и лиц, замещающих муниципальные должности </t>
  </si>
  <si>
    <t>Учреждения культуры</t>
  </si>
  <si>
    <t>Учреждения физкультуры и спорта</t>
  </si>
  <si>
    <t xml:space="preserve">Мероприятия  по профилактике терроризма </t>
  </si>
  <si>
    <t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</si>
  <si>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>Социальное обеспечение и иные выплаты населению</t>
  </si>
  <si>
    <t>300</t>
  </si>
  <si>
    <t>Управление образования Аргаяшского муниципального района Челябинской области</t>
  </si>
  <si>
    <t xml:space="preserve">Приобретение технических средств реабилитации для пунктов проката в муниципальных учреждениях системы социальной защиты населения  </t>
  </si>
  <si>
    <t>Муниципальная программа   "Улучшение условий и охраны труда в Аргаяшском  муниципальном  районе"</t>
  </si>
  <si>
    <t>Муниципальная программа   "Развитие  муниципального управления  Аргаяшского  муниципального района"</t>
  </si>
  <si>
    <t>Дорожное хозяйств (дорожные фонды)</t>
  </si>
  <si>
    <t>100</t>
  </si>
  <si>
    <t>Аргаяшское</t>
  </si>
  <si>
    <t>Акбашевское</t>
  </si>
  <si>
    <t>Аязгуловское</t>
  </si>
  <si>
    <t>Байрамгуловское</t>
  </si>
  <si>
    <t>Дербишевское</t>
  </si>
  <si>
    <t xml:space="preserve">Муниципальная программа  "Управление  муниципальными   финансами и        
муниципальным  долгом Аргаяшского муниципального района "  </t>
  </si>
  <si>
    <t>Информационное освещение деятельности органов муниципальной власти аАгаяшского муниципального района в средствах массовой информации</t>
  </si>
  <si>
    <t xml:space="preserve">Финансовое обеспечение выполнения функций муниципальными органами </t>
  </si>
  <si>
    <t>Подпрограмма  "Развитие общего образования  Аргаяшского муниципального района"</t>
  </si>
  <si>
    <t>Подпрограмма  "Развитие дополнительного образования  Аргаяшского муниципального района"</t>
  </si>
  <si>
    <t>Подпрограмма  "Прочие мероприятия в области образования"</t>
  </si>
  <si>
    <t>Субвенции местным бюджетам для финансового обеспечения расходных обязательств муниципальных образований, возникающих при выполнении государственных полномочий Российской Федерации, субъектов Российской Федерации, переданных для осуществления органам местного самоуправления в установленном порядке</t>
  </si>
  <si>
    <t>Расходы общегосударственного характера</t>
  </si>
  <si>
    <t>Непрограммные направления деятельности</t>
  </si>
  <si>
    <t xml:space="preserve">Культура, кинематография </t>
  </si>
  <si>
    <t>Осуществление первичного воинского учета на территориях, где отсутствуют военные комиссариаты</t>
  </si>
  <si>
    <t xml:space="preserve">Подпрограмма  "Развитие общего образования  Аргаяшского муниципального района" </t>
  </si>
  <si>
    <t xml:space="preserve">Подпрограмма  "Развитие дошкольного образования  Аргаяшского муниципального района" </t>
  </si>
  <si>
    <t xml:space="preserve">Другие мероприятия по реализации муниципальных  функций </t>
  </si>
  <si>
    <t>Выполнение других обязательств органов местного самоуправления</t>
  </si>
  <si>
    <t>Наименование сельского поселения</t>
  </si>
  <si>
    <t>ведомство</t>
  </si>
  <si>
    <t>Код бюджетной классификации  Российской Федерации</t>
  </si>
  <si>
    <t>Источники внутреннего финансирования дефицитов бюджетов</t>
  </si>
  <si>
    <t>01 00 00 00 00 0000 000</t>
  </si>
  <si>
    <t xml:space="preserve">Мероприятия по обеспечению своевременной и полной выплаты заработной платы </t>
  </si>
  <si>
    <t xml:space="preserve">Создание административных комиссий и определение перечня должностных лиц, уполномоченных составлять протоколы об административных правонарушениях, а также осуществление органами местного самоуправления муниципальных районов полномочий органов государственной власти Челябинской области по расчету и предоставлению субвенций бюджетам городских и сельских поселений на осуществление государственного полномочия по определению перечня должностных лиц, уполномоченных составлять протоколы об административных правонарушениях, предусмотренных Законом Челябинской области «Об административных комиссиях и о наделении органов местного самоуправления государственными полномочиями по созданию административных комиссий и определению перечня должностных лиц, уполномоченных составлять протоколы об административных правонарушениях» </t>
  </si>
  <si>
    <t>Судебная система</t>
  </si>
  <si>
    <t>Муниципальная программа   "Об осуществлении мероприятий гражданской обороны, защиты населения и территории Аргаяшского  муниципального  района от чрезвычайных ситуаций природного и техногенного характера, развитие единой дежурно-диспетчерской службы "</t>
  </si>
  <si>
    <t xml:space="preserve">Управление социальной защиты населения Аргаяшского муниципального  района </t>
  </si>
  <si>
    <t>Подпрограмма "Организация бюджетного процесса в Аргаяшском муниципальном районе"</t>
  </si>
  <si>
    <t>Подпрограмма "Социальная  поддержка семей  и детей  Аргаяшского муниципального района"</t>
  </si>
  <si>
    <t>Подпрограмма  "Функционирование системы физической культуры и спорта в Аргаяшском муниципальном районе"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</si>
  <si>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</si>
  <si>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13</t>
  </si>
  <si>
    <t>Председатель представительного органа муниципального образования</t>
  </si>
  <si>
    <t>Предоставление гражданам субсидий на оплату жилого помещения и коммунальных услуг</t>
  </si>
  <si>
    <t>Наименование источника средств</t>
  </si>
  <si>
    <t>Дополнительное образование детей</t>
  </si>
  <si>
    <t xml:space="preserve">Молодежная политика </t>
  </si>
  <si>
    <t xml:space="preserve">Улучшение условий и охраны труда в целях снижения профессиональных рисков работников в организациях  Аргаяшского муницпального района </t>
  </si>
  <si>
    <t>Региональный проект «Формирование комфортной городской среды»</t>
  </si>
  <si>
    <t>Содержание   автомобильных дорог общего пользования местного значения вне границ населенных пунктов</t>
  </si>
  <si>
    <t xml:space="preserve">Содержание   автомобильных дорог общего пользования местного значения в границах  населенных пунктов поселений </t>
  </si>
  <si>
    <t>Капитальный ремонт и ремонт автомобильных дорог общего пользования местного значения в границах населенных пунктов поселений</t>
  </si>
  <si>
    <t>Подпрограмма  "Программа  экологических мероприятий в  Аргаяшском муниципальном районе"</t>
  </si>
  <si>
    <t>Организация в границах поселения электро-, тепло-, газо-, и водоснабжения населения, водоотведение,снабжения населения топливом в пределах полномочий,  установленных законодательством Российской Федерации</t>
  </si>
  <si>
    <t>Финансовое обеспечение выполнения функций контрольно-счетными органами муниципальных образований</t>
  </si>
  <si>
    <t xml:space="preserve">Государственная программа Челябинской области «Обеспечение общественной безопасности в Челябинской области» </t>
  </si>
  <si>
    <t>Подпрограмма «Организация деятельности государственных органов и граждан в обеспечении общественной безопасности»</t>
  </si>
  <si>
    <t>Подпрограмма  "Чистая вода на территории  Аргаяшского муниципального района"</t>
  </si>
  <si>
    <t>Подпрограмма  "Развитие дошкольного образования  Аргаяшского муниципального района"</t>
  </si>
  <si>
    <t>Муниципальная программа "Развитие информационного общества в Аргаяшском муниципальном районе до 2030 года"</t>
  </si>
  <si>
    <t>Обеспечение функционирования и развития информационно-коммуникационной инфраструктуры</t>
  </si>
  <si>
    <t>Подпрограмма  " Безопасность образовательных учреждений  Аргаяшского муниципального района"</t>
  </si>
  <si>
    <t>Подпрограмма "Капитальный  ремонт и ремонт автомобильных дорог общего пользования местного значения вне границ населенных пунктов"</t>
  </si>
  <si>
    <t>Комплектование книжных фондов муниципальных общедоступных библиотек</t>
  </si>
  <si>
    <t>Подпрограмма  "Организация досуга и обеспечение жителей района услугами учреждений культуры в Аргаяшском муниципальном районе"</t>
  </si>
  <si>
    <t>Подпрограмма  "Организация библиотечного обслуживания населения  в Аргаяшском муниципальном районе"</t>
  </si>
  <si>
    <t>Премии Главы Аргаяшского муниципального района</t>
  </si>
  <si>
    <t>подраздел</t>
  </si>
  <si>
    <t>целевая статья</t>
  </si>
  <si>
    <t xml:space="preserve">Оценка недвижимости, признание прав и регулирование отношений по государственной и муниципальной собственности </t>
  </si>
  <si>
    <t xml:space="preserve">Содержание и обслуживание казны муниципального района </t>
  </si>
  <si>
    <t>Подпрограмма "Модернизация  объектов коммунальной инфраструктуры на  территории Аргаяшского муниципального района"</t>
  </si>
  <si>
    <t>Реализация иных муниципальных функций в области социальной политики</t>
  </si>
  <si>
    <t>Общеэкономические вопросы</t>
  </si>
  <si>
    <t xml:space="preserve">Детский оздоровительно-образовательный лагерь </t>
  </si>
  <si>
    <t>Муниципальная программа  "Развитие   жилищно-коммунального хозяйства,  инфраструктуры и экологические мероприятия Аргаяшского муниципального района"</t>
  </si>
  <si>
    <t>Муниципальная программа "Формирование современной городской среды Аргаяшского муниципального района "</t>
  </si>
  <si>
    <t>Муниципальная программа "Формирование современной городской среды Аргаяшского муниципального района"</t>
  </si>
  <si>
    <t>Капитальные вложения в объекты муниципальной собственности</t>
  </si>
  <si>
    <t xml:space="preserve">Организация и осуществление деятельности по опеке и попечительству </t>
  </si>
  <si>
    <t>Информационное освещение деятельности органов муниципальной власти Аргаяшского муниципального района в средствах массовой информации</t>
  </si>
  <si>
    <t>Муниципальное казенное учреждение "Управление культуры, туризма и молодежной политики"</t>
  </si>
  <si>
    <t>Подпрограмма  "Обеспечение функций управления""</t>
  </si>
  <si>
    <t>Обеспечение проживающих в поселении и нуждающихся в жилых помещениях малоимущих граждан жилыми помещениями, организация строительства и содержания муниципального жилого фонда, создание условий для жилищного строительства, осуществление муниципального жилищного контроля, а также иных полномочий орнанов местного самоуправления в соответствии с жилищным законодательством</t>
  </si>
  <si>
    <t>Национальная безопасность и правоохранительная деятельность</t>
  </si>
  <si>
    <t>09</t>
  </si>
  <si>
    <t>10</t>
  </si>
  <si>
    <t>Национальная экономика</t>
  </si>
  <si>
    <t>12</t>
  </si>
  <si>
    <t>Сельское хозяйство и рыболовство</t>
  </si>
  <si>
    <t>08</t>
  </si>
  <si>
    <t>11</t>
  </si>
  <si>
    <t>Жилищно-коммунальное хозяйство</t>
  </si>
  <si>
    <t>Образование</t>
  </si>
  <si>
    <t>Общее образование</t>
  </si>
  <si>
    <t>Социальная политика</t>
  </si>
  <si>
    <t>Социальное обслуживание населения</t>
  </si>
  <si>
    <t>Социальное обеспечение населения</t>
  </si>
  <si>
    <t>Другие вопросы в области социальной политики</t>
  </si>
  <si>
    <t>Межбюджетные трансферты</t>
  </si>
  <si>
    <t xml:space="preserve">Собрание депутатов Аргаяшского муниципального района </t>
  </si>
  <si>
    <t>Закупка товаров, работ и услуг для государственных (муниципальных) нужд</t>
  </si>
  <si>
    <t>200</t>
  </si>
  <si>
    <t>Реализация полномочий Российской Федерации на оплату жилищно-коммунальных услуг отдельным категориям граждан</t>
  </si>
  <si>
    <t xml:space="preserve">Государственные программы Челябинской области </t>
  </si>
  <si>
    <t>Подпрограмма "Содержание автомобильных дорог общего пользования местного значения вне границ населенных пунктов"</t>
  </si>
  <si>
    <t>Капитальный ремонт, ремонт и содержание автомобильных дорог общего пользования местного значения</t>
  </si>
  <si>
    <t>Оплата  услуг специалистов по организации физкультурно-оздоровительной и спортивно-массовой работы с лицами с ограниченными возможностями здоровья</t>
  </si>
  <si>
    <t xml:space="preserve">Реализация переданных государственных полномочий в области охраны труда 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</si>
  <si>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</si>
  <si>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Другие вопросы в области жилищно-коммунального хозяйства</t>
  </si>
  <si>
    <t>Культура</t>
  </si>
  <si>
    <t>Дотации на выравнивание  бюджетной обеспеченности  субъектов Российской Федерации и муниципальных образований</t>
  </si>
  <si>
    <t>Дополнительное образование</t>
  </si>
  <si>
    <t>Капитальные вложения в объекты образования</t>
  </si>
  <si>
    <t>Капитальные вложения в объекты государственной (муниципальной) собственности</t>
  </si>
  <si>
    <t>Общегосударственные вопросы</t>
  </si>
  <si>
    <t>01</t>
  </si>
  <si>
    <t>02</t>
  </si>
  <si>
    <t>03</t>
  </si>
  <si>
    <t>00</t>
  </si>
  <si>
    <t>04</t>
  </si>
  <si>
    <t>05</t>
  </si>
  <si>
    <t>06</t>
  </si>
  <si>
    <t>07</t>
  </si>
  <si>
    <t>Резервные фонды</t>
  </si>
  <si>
    <t>Другие общегосударственные вопросы</t>
  </si>
  <si>
    <t>Худайбердинское</t>
  </si>
  <si>
    <t>Яраткуловское</t>
  </si>
  <si>
    <t>Итого по району</t>
  </si>
  <si>
    <t>Коммунальное хозяйство</t>
  </si>
  <si>
    <t xml:space="preserve">Осуществление полномочий Российской Федерации по составлению (изменению) списков кандидатов в присяжные заседатели федеральных судов общей юрисдикции в Российской Федерации </t>
  </si>
  <si>
    <t>Другие вопросы в области культуры, кинематографии</t>
  </si>
  <si>
    <t>Реализация переданных государственных полномочий по установлению необходимости проведения капитального ремонта общего имущества в многоквартирном доме</t>
  </si>
  <si>
    <t>Массовый спорт</t>
  </si>
  <si>
    <t>532</t>
  </si>
  <si>
    <t>534</t>
  </si>
  <si>
    <t>536</t>
  </si>
  <si>
    <t xml:space="preserve">Финансовое обеспечение функционирования системы обеспечения вызова экстренных оперативных служб по единому номеру «112» </t>
  </si>
  <si>
    <t xml:space="preserve">Обеспечение государственных гарантий реализации прав на получение общедоступного и бесплатного дошкольного, начального общего, основного общего, среднего общего образования и обеспечение дополнительного образования детей в муниципальных общеобразовательных организациях </t>
  </si>
  <si>
    <t xml:space="preserve">Организация работы комиссий по делам несовершеннолетних и защите их прав </t>
  </si>
  <si>
    <t>Иные расходы на реализацию отраслевых мероприятий</t>
  </si>
  <si>
    <t>Дотации местным бюджетам</t>
  </si>
  <si>
    <t>Выполнение публичных обязательств перед физическим лицом, подлежащих исполнению в денежной форме</t>
  </si>
  <si>
    <t>Премии Собрания депутатов Аргаяшского муниципального района</t>
  </si>
  <si>
    <t>Национальная оборона</t>
  </si>
  <si>
    <t>Резервные фонды органов местных администраций</t>
  </si>
  <si>
    <t>Другие вопросы в области образования</t>
  </si>
  <si>
    <t xml:space="preserve">Библиотеки </t>
  </si>
  <si>
    <t xml:space="preserve">Организация отдыха детей в каникулярное время </t>
  </si>
  <si>
    <t>Развитие муниципальных систем оповещения и информирования населения о чрезвычайных ситуациях</t>
  </si>
  <si>
    <t>Выполнение налоговых обязательств</t>
  </si>
  <si>
    <t>500</t>
  </si>
  <si>
    <t>Таблица 3</t>
  </si>
  <si>
    <t>529</t>
  </si>
  <si>
    <t>530</t>
  </si>
  <si>
    <t>Обеспечение деятельности финансовых, налоговых и таможенных органов и органов финансового (финансово-бюджетного) надзора</t>
  </si>
  <si>
    <t>Комплектование, учет, использование и хранение архивных документов, отнесенных к государственной собственности Челябинской области</t>
  </si>
  <si>
    <t>Всего</t>
  </si>
  <si>
    <t>Итого по программам</t>
  </si>
  <si>
    <t>Организация сбора и вывоза бытовых отходов и мусора</t>
  </si>
  <si>
    <t>Мобилизационная и вневойсковая подготовка</t>
  </si>
  <si>
    <t>Органы юстиции</t>
  </si>
  <si>
    <t>Разработка и внедрение цифровых технологий, направленных на рациональное использование земель сельскохозяйственного назначения</t>
  </si>
  <si>
    <t>Подпрограмма  "Чистая вода"</t>
  </si>
  <si>
    <t>Подпрограмма "Модернизация  объектов коммунальной инфраструктуры"</t>
  </si>
  <si>
    <t>Оказание финансовой поддержки социально ориентированным некоммерческим организациям, осуществляющим деятельность по социальной поддержке и защите граждан</t>
  </si>
  <si>
    <t xml:space="preserve">Мероприятия в области социальной политики </t>
  </si>
  <si>
    <t>Оказание материальной помощи гражданам, оказавшимся в трудной жизненной ситуации</t>
  </si>
  <si>
    <t xml:space="preserve">Повышение уровня доступности приоритетных объектов и услуг в приоритетных сферах жизнедеятельности инвалидов и других маломобильных групп населения в Аргаяшском муниципальном районе </t>
  </si>
  <si>
    <t xml:space="preserve">Организация работы отдела по предоставлению гражданам субсидий на оплату жилого помещения и коммунальных услуг </t>
  </si>
  <si>
    <t xml:space="preserve">Мероприятия по предупреждению и ликвидации последствий чрезвычайных ситуаций </t>
  </si>
  <si>
    <t>Приложение  8</t>
  </si>
  <si>
    <t xml:space="preserve">Финансовое обеспечение выполнения функций муниципальными  органами </t>
  </si>
  <si>
    <t>Дошкольные образовательные организации</t>
  </si>
  <si>
    <t>Финансовое обеспечение муниципального задания на оказание муниципальных услуг (выполнение работ)</t>
  </si>
  <si>
    <t xml:space="preserve">Администрация Аргаяшского муниципального района </t>
  </si>
  <si>
    <t>Финансовое управление Аргаяшского муниципального района</t>
  </si>
  <si>
    <t>(тыс.рублей)</t>
  </si>
  <si>
    <t>Наименование</t>
  </si>
  <si>
    <t>раздел</t>
  </si>
  <si>
    <t>Выравнивание бюджетной обеспеченности сельских поселений за счет субвенции  из областного бюджета на осуществление государственных полномочий по расчету и предоставлению дотаций сельским поселениям</t>
  </si>
  <si>
    <t xml:space="preserve">Капитальный  ремонт и ремонт автомобильных дорог общего пользования местного значения вне границ населенных пунктов </t>
  </si>
  <si>
    <t xml:space="preserve">Реализация программ формирования современной городской среды   </t>
  </si>
  <si>
    <t>Подпрограмма  "Природоохранные мероприятия, оздоровление экологической обстановки в Аргаяшском муниципальном районе"</t>
  </si>
  <si>
    <t>приложение 1</t>
  </si>
  <si>
    <t>Предоставление субсидий бюджетным, автономным учреждениям и иным некоммерческим организациям</t>
  </si>
  <si>
    <t>Капитальные вложения в объекты недвижимого имущества государственной (муниципальной) собственности</t>
  </si>
  <si>
    <t>400</t>
  </si>
  <si>
    <t>Комитет по управлению имуществом Аргаяшского  района</t>
  </si>
  <si>
    <t>531</t>
  </si>
  <si>
    <t>Государственная программа Челябинской области «Развитие архивного дела в Челябинской области»</t>
  </si>
  <si>
    <t xml:space="preserve">Контрольно-счетная комиссия Аргаяшского муниципального района </t>
  </si>
  <si>
    <t>Жилищное хозяйство</t>
  </si>
  <si>
    <t>Иные бюджетные ассигнования</t>
  </si>
  <si>
    <t>800</t>
  </si>
  <si>
    <t xml:space="preserve">Другие мероприятия в сфере физической культуры и спорта  </t>
  </si>
  <si>
    <t>Муниципальная программа "Капитальное строительство в  Аргаяшском муниципальном районе"</t>
  </si>
  <si>
    <t>Подпрограмма  «Мероприятия в области сельскохозяйственного производства»</t>
  </si>
  <si>
    <t>Муниципальная программа  " Развитие малого и среднего предпринимательства в Аргаяшском муниципальном районе"</t>
  </si>
  <si>
    <t xml:space="preserve">Модернизация, реконструкция, капитальный ремонт и строительство котельных, систем водоснабжения, водоотведения, систем электроснабжения, теплоснабжения, включая центральные тепловые пункты, в том числе проектно-изыскательские работы </t>
  </si>
  <si>
    <t xml:space="preserve">Государственная программа Челябинской области «Развитие образования в Челябинской области» </t>
  </si>
  <si>
    <t>Подпрограмма "Повышение безопасности дорожного движения в Аргаяшском муниципальном районе"</t>
  </si>
  <si>
    <t xml:space="preserve">Методический кабинет, централизованная бухгалтерия </t>
  </si>
  <si>
    <t>Мероприятия в области образования  для педагогических работников</t>
  </si>
  <si>
    <t>Обеспечение деятельности подведомственных казенных учреждений</t>
  </si>
  <si>
    <t>Муниципальные программы Аргаяшского муниципального района</t>
  </si>
  <si>
    <t>Закупка товаров, работ и услуг для обеспечения государственных (муниципальных) нужд</t>
  </si>
  <si>
    <t>Организация подвоза учащихся</t>
  </si>
  <si>
    <t xml:space="preserve">Учреждения физкультуры и спорта </t>
  </si>
  <si>
    <t xml:space="preserve">Мероприятия по социальной поддержке детей-инвалидов </t>
  </si>
  <si>
    <t>533</t>
  </si>
  <si>
    <t xml:space="preserve">Муниципальная программа  "Управление  муниципальными   финансами и        
муниципальным  долгом Аргаяшского муниципального района"  </t>
  </si>
  <si>
    <t>Муниципальная  программа "Развитие дорожного хозяйства в  Аргаяшском муниципальном  районе"</t>
  </si>
  <si>
    <t xml:space="preserve">Муниципальная программа  "Управление  муниципальными   финансами и        
муниципальным  долгом Аргаяшского муниципального района"            
</t>
  </si>
  <si>
    <t xml:space="preserve">Муниципальная программа  "Развитие   образования  Аргаяшского муниципального района" </t>
  </si>
  <si>
    <t>Муниципальная программа  "Развитие   образования  Аргаяшского муниципального района"</t>
  </si>
  <si>
    <t xml:space="preserve">Муниципальная программа  "Развитие культуры   Аргаяшского муниципального района"
</t>
  </si>
  <si>
    <t>Муниципальная программа "Реализация молодежной политики в  Аргаяшском муниципальном  районе"</t>
  </si>
  <si>
    <t>Муниципальная программа   "Об осуществлении мероприятий гражданской обороны, защиты населения и территории Аргаяшского  муниципального  района от чрезвычайных ситуаций природного и техногенного характера, развитие единой дежурно-диспетчерской службы"</t>
  </si>
  <si>
    <t>Муниципальная программа   "Развитие сельского хозяйства Аргаяшского  муниципального района"</t>
  </si>
  <si>
    <t>Муниципальная программа  "Развитие физической культуры и спорта в Аргаяшском муниципальном районе"</t>
  </si>
  <si>
    <t xml:space="preserve">Субсидии местным бюджетам для софинансирования расходных обязательств, возникающих при выполнении полномочий органов местного самоуправления по вопросам местного значения
</t>
  </si>
  <si>
    <t>Частичное финансирование расходов на выплату заработной платы работникам органов местного самоуправления и муниципальных учреждений, оплату топливно-энергетических ресурсов, услуг водоснабжения, водоотведения, потребляемых муниципальными учреждениями</t>
  </si>
  <si>
    <t>Прочие межбюджетные трансферты общего характера</t>
  </si>
  <si>
    <t>Субсидии юридическим лицам (за исключением субсидий районным учреждениям), индивидуальным предпринимателям, физическим лицам</t>
  </si>
  <si>
    <t>Подпрограмма  "Основные направления развития физической культуры и спорта в Аргаяшском муниципальном районе"</t>
  </si>
  <si>
    <t>Дошкольное образование</t>
  </si>
  <si>
    <t>Мероприятия в области социальной политики</t>
  </si>
  <si>
    <t>Реализация иных муниципальных  функций в области социальной политики</t>
  </si>
  <si>
    <t xml:space="preserve">Проведение мероприятий для детей и молодежи  </t>
  </si>
  <si>
    <t xml:space="preserve">Проведение мероприятий для детей и молодежи </t>
  </si>
  <si>
    <t>Региональный проект «Финансовая поддержка семей при рождении детей»</t>
  </si>
  <si>
    <t xml:space="preserve">Общеобразовательные организации для обучающихся с ограниченными возможностями здоровья </t>
  </si>
  <si>
    <t>Дотации на выравнивание бюджетной обеспеченности субъектов Российской Федерации и муниципальных образований</t>
  </si>
  <si>
    <t xml:space="preserve">Мероприятия по безопасности образовательных учреждений </t>
  </si>
  <si>
    <t>Подпрограмма "Организация досуга и обеспечение жителей района услугами учреждений культуры в Аргаяшском муниципальном районе"</t>
  </si>
  <si>
    <t>Модернизация, реконструкция, капитальный ремонт и ремонт систем водоснабжения, водоотведения, систем электроснабжения, теплоснабжения</t>
  </si>
  <si>
    <t>Экологические мероприятия</t>
  </si>
  <si>
    <t xml:space="preserve">Строительство газопроводов и газовых сетей  </t>
  </si>
  <si>
    <t>Мероприятия в сфере физической культуры и спорта</t>
  </si>
  <si>
    <t>Таблица 5</t>
  </si>
  <si>
    <t>Таблица 6</t>
  </si>
  <si>
    <t>Таблица 7</t>
  </si>
  <si>
    <t>Организационно-методический центр, централизованная бухгалтерия, группа хозяйственного обслуживания</t>
  </si>
  <si>
    <t>Организация отдыха детей в летнее время</t>
  </si>
  <si>
    <t>Мероприятия в сфере малого и среднего  предпринимательства</t>
  </si>
  <si>
    <t>Таблица 8</t>
  </si>
  <si>
    <t xml:space="preserve">Осуществление органами местного самоуправления переданных государственных полномочий по организации мероприятий при осуществлении деятельности по обращению с животными без владельцев </t>
  </si>
  <si>
    <t xml:space="preserve">Мероприятия по предупреждению экстремизма </t>
  </si>
  <si>
    <t>2024 год</t>
  </si>
  <si>
    <t>Реализация переданных государственных полномочий по назначению малоимущим семьям, малоимущим одиноко проживающим гражданам государственной социальной помощи, в том числе на основании социального контракта</t>
  </si>
  <si>
    <t>Реализация переданных государственных полномочий по социальному обслуживанию граждан</t>
  </si>
  <si>
    <t>4630251180</t>
  </si>
  <si>
    <t>Субсидии местным бюджетам для софинансирования расходных обязательств, возникающих при выполнении полномочий органов местного самоуправления по вопросам местного значения</t>
  </si>
  <si>
    <t>5120300000</t>
  </si>
  <si>
    <t>5130300000</t>
  </si>
  <si>
    <t>5130343153</t>
  </si>
  <si>
    <t>5140300000</t>
  </si>
  <si>
    <t>5140343154</t>
  </si>
  <si>
    <t>5150300000</t>
  </si>
  <si>
    <t>5150343155</t>
  </si>
  <si>
    <t>Компенсация части платы, взимаемой с родителей (законных представителей) за присмотр и уход за детьми в образовательных организациях, реализующих образовательную программу дошкольного образования, расположенных на территории Челябинской области</t>
  </si>
  <si>
    <t>Обеспечение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</t>
  </si>
  <si>
    <t>Мероприятия по социальной поддержке детей-инвалидов</t>
  </si>
  <si>
    <t>Привлечение детей из малообеспеченных, неблагополучных семей, а также семей, оказавшихся в трудной жизненной ситуации, в расположенные на территории Челябинской области муниципальные образовательные организации, реализующие программу дошкольного образования, через предоставление компенсации части родительской платы</t>
  </si>
  <si>
    <t>Проведение мероприятий для детей и молодежи</t>
  </si>
  <si>
    <t>Обеспечение государственных гарантий реализации прав на получение общедоступного и бесплатного дошкольного, начального общего, основного общего, среднего общего образования и обеспечение дополнительного образования детей в муниципальных общеобразовательных организациях</t>
  </si>
  <si>
    <t>Общеобразовательные организации</t>
  </si>
  <si>
    <t>5321042230</t>
  </si>
  <si>
    <t>5321053035</t>
  </si>
  <si>
    <t>Организация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</si>
  <si>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Обеспечение питанием детей из малообеспеченных семей и детей с нарушениями здоровья, обучающихся в муниципальных общеобразовательных организациях</t>
  </si>
  <si>
    <t>Обеспечение молоком (молочной продукцией) обучающихся по образовательным программам начального общего образования в муниципальных общеобразовательных организациях</t>
  </si>
  <si>
    <t>Организации дополнительного образования</t>
  </si>
  <si>
    <t>Детский оздоровительно-образовательный лагерь</t>
  </si>
  <si>
    <t>Организация отдыха детей в каникулярное время</t>
  </si>
  <si>
    <t>Финансовое обеспечение выполнения функций муниципальными органами</t>
  </si>
  <si>
    <t>Мероприятия по безопасности образовательных учреждений</t>
  </si>
  <si>
    <t>Проведение ремонтных работ по замене оконных блоков в муниципальных общеобразовательных организациях</t>
  </si>
  <si>
    <t>Повышение уровня доступности приоритетных объектов и услуг в приоритетных сферах жизнедеятельности инвалидов и других маломобильных групп населения в Аргаяшском муниципальном районе</t>
  </si>
  <si>
    <t>Библиотеки</t>
  </si>
  <si>
    <t>Обеспечение развития и укрепления материально-технической базы домов культуры в населенных пунктах с числом жителей до 50 тысяч человек</t>
  </si>
  <si>
    <t>Мероприятия в области сельскохозяйственного производства</t>
  </si>
  <si>
    <t>Осуществление органами местного самоуправления переданных государственных полномочий по организации мероприятий при осуществлении деятельности по обращению с животными без владельцев</t>
  </si>
  <si>
    <t>Повышение квалификации (обучение) муниципальных служащих и лиц, замещающих муниципальные должности</t>
  </si>
  <si>
    <t>Мероприятия по противодействию коррупции</t>
  </si>
  <si>
    <t>Реализация переданных государственных полномочий в области охраны труда</t>
  </si>
  <si>
    <t>6100741330</t>
  </si>
  <si>
    <t>6200741370</t>
  </si>
  <si>
    <t>Финансовое обеспечение функционирования системы обеспечения вызова экстренных оперативных служб по единому номеру «112»</t>
  </si>
  <si>
    <t>Мероприятия по предупреждению и ликвидации последствий чрезвычайных ситуаций</t>
  </si>
  <si>
    <t>Муниципальная программа "Выполнение функций по управлению, владению,пользованию и распоряжению муниципальной собственностью в Аргаяшском муниципальном районе"</t>
  </si>
  <si>
    <t>Муниципальная программа " Содействие развитию малого и среднего предпринимательства в Аргаяшском муниципальном районе"</t>
  </si>
  <si>
    <t>7000000000</t>
  </si>
  <si>
    <t>Проведение работ по описанию местоположения границ населенных пунктов Челябинской области</t>
  </si>
  <si>
    <t>Муниципальная программа "Разработка градостроительной документации территориального планирования и градостроительного зонирования Аргаяшского муниципального района"</t>
  </si>
  <si>
    <t>7200000000</t>
  </si>
  <si>
    <t>7200700000</t>
  </si>
  <si>
    <t>Муниципальная программа "Развитие транспортной доступности в Аргаяшском муниципальном районе"</t>
  </si>
  <si>
    <t>7600000000</t>
  </si>
  <si>
    <t>7600700000</t>
  </si>
  <si>
    <t>Обеспечение проживающих в поселении и нуждающихся в жилых помещениях малоимущих граждан жилыми помещениями, организация строительства и содержания муниципального жилого фонда, создание условий для жилищного строительства, а также иных полномочий органов местного самоуправления в соответствии с жилищным законодательством</t>
  </si>
  <si>
    <t>Организация в границах поселения электро-, тепло-, газо-, и водоснабжения населения, водоотведение,снабжения населения топливом в пределах полномочий, установленных законодательством Российской Федерации</t>
  </si>
  <si>
    <t>Организация деятельности по накоплению и транспортированию твердых коммунальных отходова</t>
  </si>
  <si>
    <t>Создание административных комиссий и определение перечня должностных лиц, уполномоченных составлять протоколы об административных правонарушениях, а также осуществление органами местного самоуправления муниципальных районов полномочий органов государственной власти Челябинской области по расчету и предоставлению субвенций бюджетам городских и сельских поселений на осуществление государственного полномочия по определению перечня должностных лиц, уполномоченных составлять протоколы об административных правонарушениях, предусмотренных Законом Челябинской области "Об административных комиссиях и о наделении органов местного самоуправления государственными полномочиями по созданию административных комиссий и определению перечня должностных лиц, уполномоченных составлять протоколы об административных правонарушениях"</t>
  </si>
  <si>
    <t xml:space="preserve">Повышение энергетической эффективности объектов коммунального хозяйства и систем инженерной инфраструктуры в муниципальных учреждениях Аргаяшского муниципального района </t>
  </si>
  <si>
    <t xml:space="preserve">Приобретение технических средств реабилитации для пунктов проката в муниципальных учреждениях системы социальной защиты населения </t>
  </si>
  <si>
    <t xml:space="preserve">Финансовое обеспечение выполнения функций муниципальными органами  </t>
  </si>
  <si>
    <t>Финансовое обеспечение выполнения функций муниципальными  органами</t>
  </si>
  <si>
    <t xml:space="preserve">Строительство, модернизация, реконструкция и  ремонт объектов систем водоснабжения, водоотведения и очистки сточных вод </t>
  </si>
  <si>
    <t xml:space="preserve">Строительство и реконструкция (модернизация) объектов питьевого водоснабжения  </t>
  </si>
  <si>
    <t xml:space="preserve">Модернизация, реконструкция, капитальный ремонт и ремонт систем водоснабжения, водоотведения, систем электроснабжения, теплоснабжения </t>
  </si>
  <si>
    <t>Мероприятия в сфере малого  и среднего предпринимательства</t>
  </si>
  <si>
    <t xml:space="preserve">Реализация программ формирования современной городской среды  </t>
  </si>
  <si>
    <t>Организация работы комиссий по делам несовершеннолетних и защите их прав</t>
  </si>
  <si>
    <t>Обеспечение первичных мер пожарной безопасности в части создания условий для организации добровольной пожарной охраны</t>
  </si>
  <si>
    <t>Оценка недвижимости, признание прав и регулирование отношений по государственной и муниципальной собственности</t>
  </si>
  <si>
    <t>Содержание и обслуживание казны муниципального района</t>
  </si>
  <si>
    <t>Мероприятия по социальной поддержке малообеспеченных семей</t>
  </si>
  <si>
    <t xml:space="preserve">Капитальные вложения в объекты образования </t>
  </si>
  <si>
    <t>Реализация инициативных проектов</t>
  </si>
  <si>
    <t>Организация регулярных перевозок пассажиров и багажа автомобильным транспортом по муниципальным маршрутам регулярных перевозок по регулируемым тарифам</t>
  </si>
  <si>
    <t>Строительство (приобретение) жилых помещений для осуществления мероприятий по переселению граждан из жилищного фонда, признанного непригодным для проживания</t>
  </si>
  <si>
    <t>Модернизация, реконструкция, капитальный ремонт и строительство котельных, систем водоснабжения, водоотведения, систем электроснабжения, теплоснабжения, включая центральные тепловые пункты, в том числе проектно-изыскательские работы, капитальный ремонт газовых систем</t>
  </si>
  <si>
    <t>Подготовка документов территориального планирования, градостроительного зонирования и документации по планировке территорий муниципальных образований Челябинской области</t>
  </si>
  <si>
    <t>Организация профильных смен для детей, состоящих на профилактическом учете</t>
  </si>
  <si>
    <t>5351000000</t>
  </si>
  <si>
    <t>Организация предоставления психолого-педагогической, медицинской и социальной помощи обучающимся, испытывающим трудности в освоении основных общеобразовательных программ, своем развитии и социальной адаптации</t>
  </si>
  <si>
    <t>Приложение 2</t>
  </si>
  <si>
    <t>Приложение  3</t>
  </si>
  <si>
    <t>Приложение  4</t>
  </si>
  <si>
    <t>приложение 15</t>
  </si>
  <si>
    <t>53210L3040</t>
  </si>
  <si>
    <t>9900000000</t>
  </si>
  <si>
    <t>9900400000</t>
  </si>
  <si>
    <t>9900420401</t>
  </si>
  <si>
    <t>9900421100</t>
  </si>
  <si>
    <t>9900409200</t>
  </si>
  <si>
    <t>9900409208</t>
  </si>
  <si>
    <t>9900409209</t>
  </si>
  <si>
    <t>9900424706</t>
  </si>
  <si>
    <t>5900000000</t>
  </si>
  <si>
    <t>5910000000</t>
  </si>
  <si>
    <t>5910400000</t>
  </si>
  <si>
    <t>5910420401</t>
  </si>
  <si>
    <t>5920000000</t>
  </si>
  <si>
    <t>5920400000</t>
  </si>
  <si>
    <t>5920420401</t>
  </si>
  <si>
    <t>9900407005</t>
  </si>
  <si>
    <t>4600000000</t>
  </si>
  <si>
    <t>4630000000</t>
  </si>
  <si>
    <t>4630200000</t>
  </si>
  <si>
    <t>9900405250</t>
  </si>
  <si>
    <t>5100000000</t>
  </si>
  <si>
    <t>5110000000</t>
  </si>
  <si>
    <t>5110300000</t>
  </si>
  <si>
    <t>5110343151</t>
  </si>
  <si>
    <t>5120000000</t>
  </si>
  <si>
    <t>5130000000</t>
  </si>
  <si>
    <t>5140000000</t>
  </si>
  <si>
    <t>5150000000</t>
  </si>
  <si>
    <t>9900300000</t>
  </si>
  <si>
    <t>9900343501</t>
  </si>
  <si>
    <t>9900343511</t>
  </si>
  <si>
    <t>9900346002</t>
  </si>
  <si>
    <t>9900346004</t>
  </si>
  <si>
    <t>9900600000</t>
  </si>
  <si>
    <t>9900605550</t>
  </si>
  <si>
    <t>5930000000</t>
  </si>
  <si>
    <t>5931200000</t>
  </si>
  <si>
    <t>5930100000</t>
  </si>
  <si>
    <t>5930171680</t>
  </si>
  <si>
    <t>9900420402</t>
  </si>
  <si>
    <t>9900422500</t>
  </si>
  <si>
    <t>5000000000</t>
  </si>
  <si>
    <t>5300000000</t>
  </si>
  <si>
    <t>5310000000</t>
  </si>
  <si>
    <t>5311000000</t>
  </si>
  <si>
    <t>5311042030</t>
  </si>
  <si>
    <t>5360000000</t>
  </si>
  <si>
    <t>5362000000</t>
  </si>
  <si>
    <t>5362042607</t>
  </si>
  <si>
    <t>5320000000</t>
  </si>
  <si>
    <t>5320700000</t>
  </si>
  <si>
    <t>5320742601</t>
  </si>
  <si>
    <t>5320742603</t>
  </si>
  <si>
    <t>5320742604</t>
  </si>
  <si>
    <t>5321000000</t>
  </si>
  <si>
    <t>5321042130</t>
  </si>
  <si>
    <t>5330000000</t>
  </si>
  <si>
    <t>5331000000</t>
  </si>
  <si>
    <t>5331042330</t>
  </si>
  <si>
    <t>5340000000</t>
  </si>
  <si>
    <t>5341000000</t>
  </si>
  <si>
    <t>5341042430</t>
  </si>
  <si>
    <t>5341042611</t>
  </si>
  <si>
    <t>5342000000</t>
  </si>
  <si>
    <t>5342042430</t>
  </si>
  <si>
    <t>5342042606</t>
  </si>
  <si>
    <t>6400000000</t>
  </si>
  <si>
    <t>5350000000</t>
  </si>
  <si>
    <t>5350600000</t>
  </si>
  <si>
    <t>5311042602</t>
  </si>
  <si>
    <t>5500000000</t>
  </si>
  <si>
    <t>5530000000</t>
  </si>
  <si>
    <t>5531000000</t>
  </si>
  <si>
    <t>5531042330</t>
  </si>
  <si>
    <t>5540000000</t>
  </si>
  <si>
    <t>5542000000</t>
  </si>
  <si>
    <t>5542042603</t>
  </si>
  <si>
    <t>5550000000</t>
  </si>
  <si>
    <t>6400700000</t>
  </si>
  <si>
    <t>6400742603</t>
  </si>
  <si>
    <t>640E800000</t>
  </si>
  <si>
    <t>640E8S1010</t>
  </si>
  <si>
    <t>5510000000</t>
  </si>
  <si>
    <t>5520000000</t>
  </si>
  <si>
    <t>5521000000</t>
  </si>
  <si>
    <t>5521044230</t>
  </si>
  <si>
    <t>5522000000</t>
  </si>
  <si>
    <t>552204423Б</t>
  </si>
  <si>
    <t>5400000000</t>
  </si>
  <si>
    <t>5410000000</t>
  </si>
  <si>
    <t>5410700000</t>
  </si>
  <si>
    <t>5410745140</t>
  </si>
  <si>
    <t>5420700000</t>
  </si>
  <si>
    <t>5420745140</t>
  </si>
  <si>
    <t>5422000000</t>
  </si>
  <si>
    <t>5422045150</t>
  </si>
  <si>
    <t>5430000000</t>
  </si>
  <si>
    <t>5430700000</t>
  </si>
  <si>
    <t>5430745120</t>
  </si>
  <si>
    <t>5440000000</t>
  </si>
  <si>
    <t>9900420300</t>
  </si>
  <si>
    <t>9900451200</t>
  </si>
  <si>
    <t>5200000000</t>
  </si>
  <si>
    <t>5200400000</t>
  </si>
  <si>
    <t>5200441310</t>
  </si>
  <si>
    <t>5800000000</t>
  </si>
  <si>
    <t>5820000000</t>
  </si>
  <si>
    <t>5820700000</t>
  </si>
  <si>
    <t>5820741360</t>
  </si>
  <si>
    <t>6100000000</t>
  </si>
  <si>
    <t>6100700000</t>
  </si>
  <si>
    <t>6200000000</t>
  </si>
  <si>
    <t>6200700000</t>
  </si>
  <si>
    <t>9900409207</t>
  </si>
  <si>
    <t>9900499090</t>
  </si>
  <si>
    <t>9900459300</t>
  </si>
  <si>
    <t>6500000000</t>
  </si>
  <si>
    <t>6500100000</t>
  </si>
  <si>
    <t>6500400000</t>
  </si>
  <si>
    <t>6500424300</t>
  </si>
  <si>
    <t>6500700000</t>
  </si>
  <si>
    <t>6500746280</t>
  </si>
  <si>
    <t>6500746290</t>
  </si>
  <si>
    <t>6000000000</t>
  </si>
  <si>
    <t>6000400000</t>
  </si>
  <si>
    <t>6000700000</t>
  </si>
  <si>
    <t>6000741320</t>
  </si>
  <si>
    <t>5700000000</t>
  </si>
  <si>
    <t>5710000000</t>
  </si>
  <si>
    <t>5710700000</t>
  </si>
  <si>
    <t>57107S1020</t>
  </si>
  <si>
    <t>5720000000</t>
  </si>
  <si>
    <t>5720700000</t>
  </si>
  <si>
    <t>5720747004</t>
  </si>
  <si>
    <t>Транспорт</t>
  </si>
  <si>
    <t>6900000000</t>
  </si>
  <si>
    <t>6900700000</t>
  </si>
  <si>
    <t>6900743450</t>
  </si>
  <si>
    <t>Муниципальная программа "Развитие жилищно-коммунального хозяйства, инфраструктуры и экологические мероприятия Аргаяшского муниципального района"</t>
  </si>
  <si>
    <t>6300000000</t>
  </si>
  <si>
    <t>Подпрограмма "Чистая вода"</t>
  </si>
  <si>
    <t>6310000000</t>
  </si>
  <si>
    <t>6310700000</t>
  </si>
  <si>
    <t>6310743512</t>
  </si>
  <si>
    <t>6320000000</t>
  </si>
  <si>
    <t>6320700000</t>
  </si>
  <si>
    <t>6320743513</t>
  </si>
  <si>
    <t>6330700000</t>
  </si>
  <si>
    <t>6330746070</t>
  </si>
  <si>
    <t>7100000000</t>
  </si>
  <si>
    <t>710F200000</t>
  </si>
  <si>
    <t>710F255550</t>
  </si>
  <si>
    <t>631F500000</t>
  </si>
  <si>
    <t>Строительство и реконструкция (модернизация) объектов питьевого водоснабжения</t>
  </si>
  <si>
    <t>631F552430</t>
  </si>
  <si>
    <t>6320900000</t>
  </si>
  <si>
    <t>7400000000</t>
  </si>
  <si>
    <t>7400900000</t>
  </si>
  <si>
    <t>5810000000</t>
  </si>
  <si>
    <t>5810400000</t>
  </si>
  <si>
    <t>5810441630</t>
  </si>
  <si>
    <t>1200000000</t>
  </si>
  <si>
    <t>5600000000</t>
  </si>
  <si>
    <t>5610000000</t>
  </si>
  <si>
    <t>5619900000</t>
  </si>
  <si>
    <t>5619948230</t>
  </si>
  <si>
    <t>5620000000</t>
  </si>
  <si>
    <t>5620700000</t>
  </si>
  <si>
    <t>5620748120</t>
  </si>
  <si>
    <t>5630000000</t>
  </si>
  <si>
    <t>5630700000</t>
  </si>
  <si>
    <t>5630748120</t>
  </si>
  <si>
    <t>5639900000</t>
  </si>
  <si>
    <t>5639948230</t>
  </si>
  <si>
    <t>Другие вопросы в области физической культуры и спорта</t>
  </si>
  <si>
    <t>6700000000</t>
  </si>
  <si>
    <t>6700400000</t>
  </si>
  <si>
    <t>6700420401</t>
  </si>
  <si>
    <t>6700700000</t>
  </si>
  <si>
    <t>6700709002</t>
  </si>
  <si>
    <t>6700709005</t>
  </si>
  <si>
    <t>6350000000</t>
  </si>
  <si>
    <t>5931210220</t>
  </si>
  <si>
    <t>55220L5191</t>
  </si>
  <si>
    <t>5410745110</t>
  </si>
  <si>
    <t>Проведение работ по описанию местоположения границ территориальных зон</t>
  </si>
  <si>
    <t>5000700000</t>
  </si>
  <si>
    <t>5000740270</t>
  </si>
  <si>
    <t>6350900000</t>
  </si>
  <si>
    <t>Проведение выборов и референдумов</t>
  </si>
  <si>
    <t>Проведение выборов в представительные органы муниципального образования</t>
  </si>
  <si>
    <t>Обеспечение проведения выборов и референдумов</t>
  </si>
  <si>
    <t>Мероприятия по привлечению граждан к обеспечению общественной безопасности</t>
  </si>
  <si>
    <t>6200741390</t>
  </si>
  <si>
    <t xml:space="preserve">Предоставление помещения для работы на обслуживаемом административном участке участковому  уполномоченному полиции </t>
  </si>
  <si>
    <t>5350420401</t>
  </si>
  <si>
    <t>5359900000</t>
  </si>
  <si>
    <t>5359942530</t>
  </si>
  <si>
    <t>5420000000</t>
  </si>
  <si>
    <t>5560000000</t>
  </si>
  <si>
    <t>5560400000</t>
  </si>
  <si>
    <t>5560420401</t>
  </si>
  <si>
    <t>6330000000</t>
  </si>
  <si>
    <t>9900402000</t>
  </si>
  <si>
    <t>9900402002</t>
  </si>
  <si>
    <t>0300000000</t>
  </si>
  <si>
    <t xml:space="preserve">9909500000 </t>
  </si>
  <si>
    <t>9909529306</t>
  </si>
  <si>
    <t>5310600000</t>
  </si>
  <si>
    <t>5511044030</t>
  </si>
  <si>
    <t>72007S3020</t>
  </si>
  <si>
    <t>Ежемесячная доплата к страховой пенсии  по старости (инвалидности) отдельным категориям граждан в соответствии с решением Собрания депутатов  Аргаяшского муниципального района от 20.09.2017 г. № 60 «Об утверждении Положения «Об условиях, порядке назначения и выплаты ежемесячной доплаты к страховой пенсии по старости (инвалидности) отдельным категориям граждан»</t>
  </si>
  <si>
    <t>Выплаты почетным гражданам Аргаяшского муниципального районав соответствии Решением Собрания депутатов Аргаяшского муниципального района от 30 июня 2021 г №122 «Об утверждении Положения о присвоении звания «Почётный гражданин Аргаяшского муниципального района»</t>
  </si>
  <si>
    <t>Муниципальная программа  "Выполнение функций по управлению, владению,пользованию и распоряжению муниципальной собственностью в Аргаяшском муниципальном районе</t>
  </si>
  <si>
    <t>Приобретение спортивного инвентаря и оборудования для физкультурно-спортивных организаций</t>
  </si>
  <si>
    <t>Муниципальная программа    "Энергосбережение и повышение энергетической эффективности  Аргаяшского муниципального района"</t>
  </si>
  <si>
    <t>532E100000</t>
  </si>
  <si>
    <t>5569944530</t>
  </si>
  <si>
    <t>5569900000</t>
  </si>
  <si>
    <t>5511000000</t>
  </si>
  <si>
    <t>53410S9010</t>
  </si>
  <si>
    <t>Модернизация библиотек в части комплектования книжных фондов библиотек муниципальных образований и государственных общедоступных библиотек</t>
  </si>
  <si>
    <t>Подпрограмма "Мероприятия по переселению граждан из жилищного фонда, признанного непригодным для проживания в Аргаяшском муниципальном районе"</t>
  </si>
  <si>
    <t xml:space="preserve">Оказание финансовой поддержки социально ориентированным некоммерческим организациям, осуществляющим деятельность по социальной поддержке и защите граждан </t>
  </si>
  <si>
    <t>5410400000</t>
  </si>
  <si>
    <t>5410600000</t>
  </si>
  <si>
    <t>5419900000</t>
  </si>
  <si>
    <t>541P100000</t>
  </si>
  <si>
    <t>5420400000</t>
  </si>
  <si>
    <t>5420600000</t>
  </si>
  <si>
    <t>5420628350</t>
  </si>
  <si>
    <t>5420628380</t>
  </si>
  <si>
    <t>5420628400</t>
  </si>
  <si>
    <t>5420428580</t>
  </si>
  <si>
    <t>5420652200</t>
  </si>
  <si>
    <t>5420652500</t>
  </si>
  <si>
    <t xml:space="preserve">5440000000 </t>
  </si>
  <si>
    <t xml:space="preserve">5440400000 </t>
  </si>
  <si>
    <t>5441000000</t>
  </si>
  <si>
    <t>5450000000</t>
  </si>
  <si>
    <t>5455500000</t>
  </si>
  <si>
    <t>5455545160</t>
  </si>
  <si>
    <t>5429500000</t>
  </si>
  <si>
    <t>5429529101</t>
  </si>
  <si>
    <t xml:space="preserve">5429500000 </t>
  </si>
  <si>
    <t>5440420401</t>
  </si>
  <si>
    <t>Реализация переданных государственных полномочий по назначению гражданам единовременной социальной выплаты на оплату приобретения внутридомового газового оборудования (возмещение расходов на приобретение такого оборудования) и оплату работ по его установке и формированию электронных реестров для зачисления денежных средств на счета физических лиц в кредитных организациях</t>
  </si>
  <si>
    <t>2025 год</t>
  </si>
  <si>
    <t>приложения 15</t>
  </si>
  <si>
    <t>Оснащение современным оборудованием образовательных организаций, реализующих образовательные программы дошкольного образования, для получения детьми качественного образования</t>
  </si>
  <si>
    <t xml:space="preserve">Обеспечение государственных гарантий реализации прав на получение общедоступного и бесплатного дошкольного, начального общего, основного общего, среднего общего образования и обеспечение дополнительного образования детей в муниципальных общеобразовательных организациях для обучающихся с ограниченными возможностями здоровья </t>
  </si>
  <si>
    <t>Обеспечение выплат ежемесячного денежного вознаграждения за классное руководство педагогическим работникам муниципальных общеобразовательных организаций</t>
  </si>
  <si>
    <t xml:space="preserve">Создание и обеспечение функционирования центров образования естественно-научной и технологической направленностей в общеобразовательных организациях, расположенных в сельской местности и малых городах </t>
  </si>
  <si>
    <t xml:space="preserve">Обновление материально-технической базы для организации учебно-исследовательской, научно-практической, творческой деятельности, занятий физической культурой и спортом в образовательных организациях </t>
  </si>
  <si>
    <t>5342042609</t>
  </si>
  <si>
    <t xml:space="preserve">Организация предоставления психолого-педагогической, медицинской и социальной помощи обучающимся, испытывающим трудности в освоении основных общеобразовательных программ, своем развитии и социальной адаптации </t>
  </si>
  <si>
    <t xml:space="preserve">Модернизация библиотек в части комплектования книжных фондов библиотек муниципальных образований и государственных общедоступных библиотек </t>
  </si>
  <si>
    <t>Государственная поддержка отрасли культуры</t>
  </si>
  <si>
    <t>551A200000</t>
  </si>
  <si>
    <t xml:space="preserve">Государственная поддержка лучших работников сельских учреждений культуры </t>
  </si>
  <si>
    <t>Муниципальная программа  "Социальная поддержка граждан   Аргаяшского муниципального района"</t>
  </si>
  <si>
    <t>Подпрограмма «Функционирование системы социального обслуживания и социальной поддержки отдельных категорий граждан Аргаяшского муниципального района»</t>
  </si>
  <si>
    <t>Подпрограмма «Повышение качества жизни граждан пожилого возраста и иных категорий граждан Аргаяшского муниципального района»</t>
  </si>
  <si>
    <t>5730000000</t>
  </si>
  <si>
    <t>6600000000</t>
  </si>
  <si>
    <t xml:space="preserve">Расходы на доведение средней заработной платы инструкторов по спорту и тренеров, работающих в сельской местности и малых городах Челябинской области с населением до 50 тысяч человек, до среднемесячного дохода от трудовой деятельности в Челябинской области </t>
  </si>
  <si>
    <t>633G100000</t>
  </si>
  <si>
    <t>Ликвидация несанкционированных свалок отходов</t>
  </si>
  <si>
    <t xml:space="preserve">Реализация мероприятий по благоустройству сельских территорий </t>
  </si>
  <si>
    <t>6600700000</t>
  </si>
  <si>
    <t>Организация тушения ландшафтных (природных) пожаров (за исключением тушения лесных пожаров и других ландшафтных (природных) пожаров на землях лесного фонда, землях обороны и безопасности, землях особо охраняемых природных территорий, осуществляемого в соответствии с частью 5 статьи 51 Лесного кодекса Российской Федерации) силами и средствами Челябинской областной подсистемы единой государственной системы предупреждения и ликвидации чрезвычайных ситуаций в соответствии с полномочиями, установленными Федеральным законом «О защите населения и территорий от чрезвычайных ситуаций природного и техногенного характера»</t>
  </si>
  <si>
    <t>5730700000</t>
  </si>
  <si>
    <t>6800000000</t>
  </si>
  <si>
    <t>6800700000</t>
  </si>
  <si>
    <t>Мероприятия по профилактике наркомании и противодействие злоупотреблению наркотическими средствами и их незаконному обороту</t>
  </si>
  <si>
    <t>6800741340</t>
  </si>
  <si>
    <t>Подпрограмма "Поддержка садоводческих некоммерческих товариществ, расположенных на территории Аргаяшского муниципального района"</t>
  </si>
  <si>
    <t>Оказание поддержки садоводческим некоммерческим товариществам</t>
  </si>
  <si>
    <t>Организация занятости детей в каникулярное время</t>
  </si>
  <si>
    <t>Ликвидация накопленного вреда окружающей среде за счет экологических платежей</t>
  </si>
  <si>
    <t>6330746040</t>
  </si>
  <si>
    <t>Муниципальная программа " Комплексное развитие сельских территорий в Аргаяшском муниципальном районе Челябинской области"</t>
  </si>
  <si>
    <t>Другие вопросы в области охраны окружающей среды</t>
  </si>
  <si>
    <t>5312000000</t>
  </si>
  <si>
    <t>Совершенствование организации дорожного движения и мероприятия по безопасности движения пешеходов</t>
  </si>
  <si>
    <t>5120343152</t>
  </si>
  <si>
    <t>Муниципальная программа   "Профилактика терроризма в Аргаяшском  муниципальном  районе"</t>
  </si>
  <si>
    <t>7700000000</t>
  </si>
  <si>
    <t>7700700000</t>
  </si>
  <si>
    <t>6130741350</t>
  </si>
  <si>
    <t>6100741350</t>
  </si>
  <si>
    <t>Муниципальная программа "Укрепление общественного здоровья на территории Аргаяшского муниципального района"</t>
  </si>
  <si>
    <t>Мероприятия, реализуемые органами исполнительной власти</t>
  </si>
  <si>
    <t>7300000000</t>
  </si>
  <si>
    <t>7300700000</t>
  </si>
  <si>
    <t>7300741380</t>
  </si>
  <si>
    <t>7700741350</t>
  </si>
  <si>
    <t>Муниципальная программа "Профилактика наркомании и противодействие незаконному обороту наркотиков в Аргаяшском муниципальном районе"</t>
  </si>
  <si>
    <t>Муниципальная программа "Профилактика наркомании и противодействие незаконному обороту наркотиков в Аргаяшском муниципальном районе "</t>
  </si>
  <si>
    <t>Государственная программа Челябинской области «Развитие социальной защиты населения в Челябинской области»</t>
  </si>
  <si>
    <t>2800000000</t>
  </si>
  <si>
    <t>Условно-утвержденные расходы</t>
  </si>
  <si>
    <t>Итого</t>
  </si>
  <si>
    <t>5311004070</t>
  </si>
  <si>
    <t>Приобретение наглядных материалов, пропагандирующих необходимость гигиены полости рта, для муниципальных образовательных организаций, реализующих образовательные программы дошкольного образования, в целях формирования здорового образа жизни детей дошкольного возраста</t>
  </si>
  <si>
    <t>5312004050</t>
  </si>
  <si>
    <t>53120S4040</t>
  </si>
  <si>
    <t xml:space="preserve">Проведение капитального ремонта зданий и сооружений муниципальных организаций дошкольного образования </t>
  </si>
  <si>
    <t>53620S4060</t>
  </si>
  <si>
    <t>5321003230</t>
  </si>
  <si>
    <t>5321003260</t>
  </si>
  <si>
    <t>Обеспечение бесплатным двухразовым горячим питанием обучающихся в муниципальных образовательных организациях, расположенных на территории Челябинской области, по образовательным программам основного общего, среднего общего образования, один из родителей которых призван на военную службу по мобилизации в Вооруженные Силы Российской Федерации или является иным участником специальной военной операции на территориях Донецкой Народной Республики, Луганской Народной Республики, Запорожской области, Херсонской области и Украины</t>
  </si>
  <si>
    <t>5321003310</t>
  </si>
  <si>
    <t>53210S3190</t>
  </si>
  <si>
    <t>53210S3290</t>
  </si>
  <si>
    <t>532E151721</t>
  </si>
  <si>
    <t xml:space="preserve">Оснащение (обновление материально-технической базы) оборудованием, средствами обучения и воспитания муниципальных образовательных организаций различных типов для реализации дополнительных общеразвивающих программ, для создания информационных систем в образовательных организациях </t>
  </si>
  <si>
    <t>532E251711</t>
  </si>
  <si>
    <t>532EВ00000</t>
  </si>
  <si>
    <t>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</si>
  <si>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532EВ51790</t>
  </si>
  <si>
    <t>53620S3173</t>
  </si>
  <si>
    <t>53410S3350</t>
  </si>
  <si>
    <t>53420S3350</t>
  </si>
  <si>
    <t>5351003210</t>
  </si>
  <si>
    <t>5310604090</t>
  </si>
  <si>
    <t>Привлечение детей из малообеспеченных, неблагополучных семей, а также семей, оказавшихся в трудной жизненной ситуации, в расположенные на территории Челябинской области дошкольные образовательные организации, через предоставление компенсации части родительской платы</t>
  </si>
  <si>
    <t>53110S4100</t>
  </si>
  <si>
    <t>Компенсация расходов родителей (законных представителей) на организацию обучения детей-инвалидов по основным общеобразовательным программам, в том числе по адаптированным образовательным программам общего образования, в форме семейного образования и самообразования</t>
  </si>
  <si>
    <t>5350603180</t>
  </si>
  <si>
    <t>551A255190</t>
  </si>
  <si>
    <t xml:space="preserve">Государственная поддержка лучших сельских учреждений культуры </t>
  </si>
  <si>
    <t>551A255195</t>
  </si>
  <si>
    <t xml:space="preserve">Проведение ремонтных работ, противопожарных мероприятий, энергосберегающих мероприятий в зданиях учреждений культуры, находящихся в муниципальной собственности, и приобретение основных средств для муниципальных учреждений </t>
  </si>
  <si>
    <t>Региональный проект «Культурная среда»</t>
  </si>
  <si>
    <t>555A100000</t>
  </si>
  <si>
    <t xml:space="preserve">Создание и модернизация муниципальных учреждений культурно-досугового типа в сельской местности, включая обеспечение объектов инфраструктуры (в том числе строительство, реконструкция и капитальный ремонт зданий) </t>
  </si>
  <si>
    <t>555A155131</t>
  </si>
  <si>
    <t xml:space="preserve">Обеспечение муниципальных образований специализированным автотранспортом (автоклубы) </t>
  </si>
  <si>
    <t>555A168020</t>
  </si>
  <si>
    <t>5441028630</t>
  </si>
  <si>
    <t>Ежемесячная денежная выплата в соответствии с Законом Челябинской области от 30 ноября 2004 года № 327-ЗО «О мерах социальной поддержки ветеранов в Челябинской области»</t>
  </si>
  <si>
    <t>5420628340</t>
  </si>
  <si>
    <t>Ежемесячная денежная выплата в соответствии с Законом Челябинской области от 28 октября 2004 года № 282-ЗО «О мерах социальной поддержки жертв политических репрессий в Челябинской области»</t>
  </si>
  <si>
    <t>Ежемесячная денежная выплата в соответствии с Законом Челябинской области от 29 ноября 2007 года № 220-ЗО «О звании «Ветеран труда Челябинской области»</t>
  </si>
  <si>
    <t>5420628360</t>
  </si>
  <si>
    <t>Компенсация расходов на оплату жилых помещений и коммунальных услуг в соответствии с Законом Челябинской области от 14 февраля 1996 года № 16-ОЗ «О дополнительных мерах социальной поддержки отдельных категорий граждан в Челябинской области»</t>
  </si>
  <si>
    <t>Компенсация расходов на уплату взноса на капитальный ремонт общего имущества в многоквартирном доме в соответствии с Законом Челябинской области от 14 февраля 1996 года № 16-ОЗ «О дополнительных мерах социальной поддержки отдельных категорий граждан в Челябинской области»</t>
  </si>
  <si>
    <t>5420628420</t>
  </si>
  <si>
    <t>Осуществление мер социальной поддержки граждан, работающих и проживающих в сельских населенных пунктах и рабочих поселках (поселках городского типа) Челябинской области</t>
  </si>
  <si>
    <t>5420628430</t>
  </si>
  <si>
    <t>Возмещение стоимости услуг по погребению и выплата социального пособия на погребение в соответствии с Законом Челябинской области от 27 октября 2005 года № 410-ЗО «О возмещении стоимости услуг по погребению и выплате социального пособия на погребение»</t>
  </si>
  <si>
    <t>5420628440</t>
  </si>
  <si>
    <t>5420628450</t>
  </si>
  <si>
    <t>Меры социальной поддержки в соответствии с Законом Челябинской области от 24 августа 2016 года № 396-ЗО «О дополнительных мерах социальной поддержки детей погибших участников Великой Отечественной войны и приравненных к ним лиц» (ежемесячное социальное пособие и возмещение расходов, связанных с проездом к местам захоронения)</t>
  </si>
  <si>
    <t>5420628460</t>
  </si>
  <si>
    <t>Содержание ребенка в семье опекуна и приемной семье, а также вознаграждение, причитающееся приемному родителю, в соответствии с Законом Челябинской области от 25 октября 2007 года № 212-ЗО «О мерах социальной поддержки детей-сирот и детей, оставшихся без попечения родителей, вознаграждении, причитающемся приемному родителю, и социальных гарантиях приемной семье»</t>
  </si>
  <si>
    <t>5410628200</t>
  </si>
  <si>
    <t>Пособие на ребенка в соответствии с Законом Челябинской области от 28 октября 2004 года № 299-ЗО «О пособии на ребенка»</t>
  </si>
  <si>
    <t>5410628040</t>
  </si>
  <si>
    <t>Ежемесячная денежная выплата на оплату жилья и коммунальных услуг многодетной семье в соответствии с Законом Челябинской области от 31 марта 2010 года № 548-ЗО «О статусе и дополнительных мерах социальной поддержки многодетной семьи в Челябинской области»</t>
  </si>
  <si>
    <t>5410628050</t>
  </si>
  <si>
    <t>Социальная поддержка детей-сирот и детей, оставшихся без попечения родителей, а также лиц из их числа, помещенных в муниципальные организации для детей-сирот и детей, оставшихся без попечения родителей</t>
  </si>
  <si>
    <t>5419928160</t>
  </si>
  <si>
    <t>Выплата областного единовременного пособия при рождении ребенка в соответствии с Законом Челябинской области от 27 октября 2005 года № 417-ЗО «Об областном единовременном пособии при рождении ребенка»</t>
  </si>
  <si>
    <t>541P128010</t>
  </si>
  <si>
    <t>5410428170</t>
  </si>
  <si>
    <t>Реализация переданных государственных полномочий по приему, регистрации заявлений и документов, необходимых для предоставления областного материнского (семейного) капитала, принятию решения о предоставлении (об отказе в предоставлении) семьям, имеющим детей, областного материнского (семейного) капитала, формированию электронных реестров для зачисления денежных средств на счета физических лиц в кредитных организациях и электронных реестров для зачисления денежных средств на счета организаций в кредитных организациях</t>
  </si>
  <si>
    <t>5410428120</t>
  </si>
  <si>
    <t>5420428420</t>
  </si>
  <si>
    <t>5420428560</t>
  </si>
  <si>
    <t>Реализация переданных государственных полномочий по назначению единовременной выплаты отдельным категориям граждан в связи с проведением специальной военной операции на территориях Донецкой Народной Республики, Луганской Народной Республики, Запорожской области, Херсонской области и Украины</t>
  </si>
  <si>
    <t>5420428600</t>
  </si>
  <si>
    <t>5430728660</t>
  </si>
  <si>
    <t>5440428370</t>
  </si>
  <si>
    <t>Комплексы процессных мероприятий</t>
  </si>
  <si>
    <t>0340000000</t>
  </si>
  <si>
    <t>0340400000</t>
  </si>
  <si>
    <t>0340403200</t>
  </si>
  <si>
    <t>9900499060</t>
  </si>
  <si>
    <t>Гражданская оборона</t>
  </si>
  <si>
    <t>Защита населения и территории от чрезвычайных ситуаций природного и техногенного характера, пожарная безопасность</t>
  </si>
  <si>
    <t>65001S6140</t>
  </si>
  <si>
    <t>6500746130</t>
  </si>
  <si>
    <t>6000467020</t>
  </si>
  <si>
    <t>5720761040</t>
  </si>
  <si>
    <t>57307S1030</t>
  </si>
  <si>
    <t>76007S6120</t>
  </si>
  <si>
    <t>63509S4040</t>
  </si>
  <si>
    <t>63207S4020</t>
  </si>
  <si>
    <t>66007L5762</t>
  </si>
  <si>
    <t>63209S4010</t>
  </si>
  <si>
    <t>9900499400</t>
  </si>
  <si>
    <t>633G1S3030</t>
  </si>
  <si>
    <t>74009S5210</t>
  </si>
  <si>
    <t>Оплата услуг специалистов по организации физкультурно-оздоровительной и спортивно-массовой работы с населением среднего возраста</t>
  </si>
  <si>
    <t>56207S0012</t>
  </si>
  <si>
    <t>56207S0013</t>
  </si>
  <si>
    <t>Оплата услуг специалистов по организации физкультурно-оздоровительной и спортивно-массовой работы с детьми и молодежью в возрасте от 6 до 29 лет</t>
  </si>
  <si>
    <t>56207S0014</t>
  </si>
  <si>
    <t>56207S0016</t>
  </si>
  <si>
    <t xml:space="preserve">Оплата услуг специалистов по организации физкультурно-оздоровительной и спортивно-массовой работы с населением старшего возраста  </t>
  </si>
  <si>
    <t>56207S0018</t>
  </si>
  <si>
    <t>56207S0019</t>
  </si>
  <si>
    <t>Выплата заработной платы тренерам-преподавателям (тренерам), дополнительно привлеченным к работе в сельской местности и малых городах Челябинской области с населением до 50 тысяч человек</t>
  </si>
  <si>
    <t>56207S001Б</t>
  </si>
  <si>
    <t>2026 год</t>
  </si>
  <si>
    <t xml:space="preserve">муниципального района на 2024 год </t>
  </si>
  <si>
    <t>и на плановый период 2025 и  2026 годов"</t>
  </si>
  <si>
    <t xml:space="preserve">Источники внутреннего финансирования дефицита  районного бюджета на 2024 год и на плановый период 2025 и 2026 годов
</t>
  </si>
  <si>
    <t>538</t>
  </si>
  <si>
    <t>Региональный проект «Современная школа»</t>
  </si>
  <si>
    <t>Региональный проект «Успех каждого ребенка»</t>
  </si>
  <si>
    <t>Региональный проект «Патриотическое воспитание граждан Российской Федерации»</t>
  </si>
  <si>
    <t>Региональный проект «Чистая вода»</t>
  </si>
  <si>
    <t>Региональный проект «Чистая страна»</t>
  </si>
  <si>
    <t>1240000000</t>
  </si>
  <si>
    <t>1240400000</t>
  </si>
  <si>
    <t>1240412010</t>
  </si>
  <si>
    <t>Региональный проект "Комплексная система обращения с твердыми коммунальными отходами"</t>
  </si>
  <si>
    <t>Обеспечение контейнерным сбором образующихся в жилом фонде твердых коммунальных отходов</t>
  </si>
  <si>
    <t>633G200000</t>
  </si>
  <si>
    <t>Муниципальная программа "Реализация инициативных проектов в Аргаяшском муниципальном районе"</t>
  </si>
  <si>
    <t>7800000000</t>
  </si>
  <si>
    <t>7800700000</t>
  </si>
  <si>
    <t>Охрана окружающей среды</t>
  </si>
  <si>
    <t xml:space="preserve">Межбюджетные трансферты общего характера бюджетам бюджетной системы Российской Федерации </t>
  </si>
  <si>
    <t>Распределение бюджетных ассигнований по разделам и подразделам 
классификации расходов бюджетов на 2024 год и на плановый период 2025 и 2026 годов</t>
  </si>
  <si>
    <t>Распределение дотаций на выравнивание бюджетной обеспеченности сельских поселений за счет субвенции на осуществление государственных полномочий по расчету и предоставлению дотаций на 2024 год и на плановый период 2025 и 2026 годов</t>
  </si>
  <si>
    <t>Распределение  иных межбюджетных трансфертов бюджетам сельских поселений на содержание  автомобильных дорог общего пользования местного значения в границах  населенных пунктов поселений на 2024 год и на плановый период 2025 и 2026 годов</t>
  </si>
  <si>
    <t>Распределение иных межбюджетных трансфертов бюджетам сельских поселений  на содержание   автомобильных дорог общего пользования местного значения вне границ населенных пунктов в границах муниципального района на 2024 год и на плановый период 2025 и 2026 годов</t>
  </si>
  <si>
    <t>Распределение  иных межбюджетных трансфертов бюджетам сельских поселений  на организацию в границах поселения электро-, тепло-, газо- и водоснабжения населения, водоотведение, снабжения населения топливом на 2024 год и на плановый период 2025 и 2026 годов</t>
  </si>
  <si>
    <t>Распределение иных межбюджетных трансфертов бюджетам сельских поселений  на организацию ритуальных услуг и содержание мест захоронения на 2024 год и на плановый период 2025 и 2026 годов</t>
  </si>
  <si>
    <t>Распределение иных межбюджетных трансфертов бюджетам сельских поселений  на участие в организации деятельности по накоплению и транспортированию твердых коммунальных отходов на 2024 год и на плановый период 2025 и 2026 годов</t>
  </si>
  <si>
    <t>Распределение иных межбюджетных трансфертов  передаваемых бюджетам сельских поселений на осуществление полномочий по  вопросу - обеспечение проживающих в поселении и нуждающихся в жилых помещениях малоимущих граждан жилыми помещениями, организация строительства и содержания муниципального жилищного фонда, создание условий для жилищного строительства, а также иных полномочий органов местного самоуправления в соответствии с жилищным законодательством на 2024 год и на плановый период 2025 и 2026 годов</t>
  </si>
  <si>
    <t>Распределение  субсидии на частичное финансирование расходов на выплату заработной платы работникам органов местного самоуправления и муниципальных учреждений, оплату топливно-энергетических ресурсов, услуг водоснабжения, водоотведения, потребляемых муниципальными учреждениями на 2024 год и на плановый период 2025 и 2026 годов</t>
  </si>
  <si>
    <t>Распределение бюджетных ассигнований по целевым статьям (муниципальным  программам Аргаяшского муниципального района и непрограммным направлениям деятельности), группам видов расходов, разделам и подразделам классификации расходов бюджетов на 2024 год и на плановый период 2025 и 2026 годов</t>
  </si>
  <si>
    <t xml:space="preserve">Муниципальная программа  "Энергосбережение и повышение энергетической эффективности" </t>
  </si>
  <si>
    <t>Муниципальная  программа  Аргаяшского муниципального района "Развитие дорожного хозяйства в  Аргаяшском муниципальном  районе"</t>
  </si>
  <si>
    <t>Муниципальная программа   "Развитие  муниципального управления  в Аргаяшском  муниципальном районе"</t>
  </si>
  <si>
    <t>Региональный проект «Творческие люди»</t>
  </si>
  <si>
    <t xml:space="preserve">6300000000 </t>
  </si>
  <si>
    <t>2840000000</t>
  </si>
  <si>
    <t>2840900000</t>
  </si>
  <si>
    <t>2840928190</t>
  </si>
  <si>
    <t>51503S6200</t>
  </si>
  <si>
    <t>5350400000</t>
  </si>
  <si>
    <t>Обеспечение предоставления жилых помещений детям-сиротам и детям, оставшимся без попечения родителей, лицам из их числа по договорам найма специализированных жилых помещений за счет средств областного бюджета в соответствии с Законом Челябинской области от 25 октября 2007 года № 212-ЗО «О мерах социальной поддержки детей-сирот и детей, оставшихся без попечения родителей, вознаграждении, причитающемся приемному родителю, и социальных гарантиях приемной семье»</t>
  </si>
  <si>
    <t>Муниципальная программа "Внесение в государственный кадастр недвижимости сведений о границах населенных пунктов  и территориальных зонах Аргаяшского муниципального района Челябинской области на 2024 год"</t>
  </si>
  <si>
    <t>Муниципальная программа   "Обеспечение общественного порядка, противодействие преступности и профилактика правонарушений на территории Аргаяшского  муниципального  района"</t>
  </si>
  <si>
    <t>Муниципальная программа   "Профилактика проявлений экстремизма в Аргаяшском муниципальном районе"</t>
  </si>
  <si>
    <t>Государственная программа Челябинской области «Обеспечение общественной безопасности в Челябинской области»</t>
  </si>
  <si>
    <t>Таблица 9</t>
  </si>
  <si>
    <t>Распределение субвенций местным бюджетам на осуществление первичного воинского учета на территориях, где отсутствуют военные комиссариаты на 2024 год и на плановый период 2025 и 2026 годов</t>
  </si>
  <si>
    <t>Мероприятия по обеспечению антитеррористической защищенности объектов (территорий) муниципальных образовательных организаций</t>
  </si>
  <si>
    <t>53620S3500</t>
  </si>
  <si>
    <t>Создание, модернизация (реконструкцию) объектов транспортной инфраструктуры в соответствии с нормативными требованиями в рамках повышения доступности и качества услуг пассажирского транспорта для всех категорий граждан</t>
  </si>
  <si>
    <t>76007S6140</t>
  </si>
  <si>
    <t>Региональный  проект «Формирование комфортной городской среды»</t>
  </si>
  <si>
    <t>Подпрограмма "Внесение в государственный кадастр недвижимости сведений о границах населенных пунктов Аргаяшского муниципального района Челябинской области на 2024 год"</t>
  </si>
  <si>
    <t>Подпрограмма "Внесение в Единый государственный реестр недвижимости сведений о территориальных зонах Аргаяшского муниципального района Челябинской области на 2024 год"</t>
  </si>
  <si>
    <t>7010000000</t>
  </si>
  <si>
    <t>7010700000</t>
  </si>
  <si>
    <t>7010743020</t>
  </si>
  <si>
    <t>7020000000</t>
  </si>
  <si>
    <t>7020743030</t>
  </si>
  <si>
    <t>7020700000</t>
  </si>
  <si>
    <t>28409R0820</t>
  </si>
  <si>
    <t>532E200000</t>
  </si>
  <si>
    <t>Обеспечение предоставления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</si>
  <si>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Подпрограмма "Обеспечение жильем молодых семей"</t>
  </si>
  <si>
    <t>6340000000</t>
  </si>
  <si>
    <t>Социальные выплаты на улучшение жилищных условий граждан</t>
  </si>
  <si>
    <t>6341500000</t>
  </si>
  <si>
    <t>Предоставление молодым семьям - участникам подпрограммы социальных выплат на приобретение (строительство) жилья</t>
  </si>
  <si>
    <t>63415L4970</t>
  </si>
  <si>
    <t>СОЦИАЛЬНАЯ ПОЛИТИКА</t>
  </si>
  <si>
    <t>740E100000</t>
  </si>
  <si>
    <t>740E1S3080</t>
  </si>
  <si>
    <t xml:space="preserve">Создание новых мест в общеобразовательных организациях, расположенных на территории Челябинской области, за счет средств областного бюджета </t>
  </si>
  <si>
    <t>Ведомственная структура расходов бюджета Аргаяшского муниципального района на 2024 год и на плановый период 2025 и 2026 годов</t>
  </si>
  <si>
    <t>Подпрограмма  "Поддержка социально-ориентированных некоммерческих организаций Аргаяшского муницпального района"</t>
  </si>
  <si>
    <t>Подпрограмма  "Укрепление материально-технической базы учреждений культуры  в Аргаяшском муниципальном районе", проект "Культурная среда"</t>
  </si>
  <si>
    <t xml:space="preserve">Подпрограмма  "Реализация Всероссийского физкультурно-спортивного комплекса «Готов к труду и обороне» (ГТО) в Аргаяшском муниципальном районе" </t>
  </si>
  <si>
    <t>Подпрограмма  «Разработка и внедрение цифровых технологий, направленных на рациональное использование земель сельскохозяйственного назначения»</t>
  </si>
  <si>
    <t>Подпрограмма " Развитие муниципальной службы  Аргаяшского муниципального района"</t>
  </si>
  <si>
    <t xml:space="preserve">Подпрограмма "Противодействие коррупции в Аргаяшском муниципальном районе"
</t>
  </si>
  <si>
    <t>Региональный  проект «Социальная активность»</t>
  </si>
  <si>
    <t xml:space="preserve">к решению Собрания депутатов  </t>
  </si>
  <si>
    <t xml:space="preserve">Аргаяшского муниципального района </t>
  </si>
  <si>
    <t>от 13 декабря  2023  г. № 444</t>
  </si>
  <si>
    <t>приложение 2</t>
  </si>
  <si>
    <t>приложение 3</t>
  </si>
  <si>
    <t xml:space="preserve"> 01 05 00 00 00 0000 000</t>
  </si>
  <si>
    <t>Изменение остатков средств на счетах по учету  средств бюджета</t>
  </si>
  <si>
    <t xml:space="preserve"> 01 05 00 00 00 0000 600</t>
  </si>
  <si>
    <t>Уменьшение остатков средств бюджетов</t>
  </si>
  <si>
    <t xml:space="preserve"> 01 05 02 00 00 0000 600</t>
  </si>
  <si>
    <t>Уменьшение прочих остатков средств бюджетов</t>
  </si>
  <si>
    <t xml:space="preserve"> 01 05 02 01 00 0000 610</t>
  </si>
  <si>
    <t>Уменьшение прочих остатков денежных средств  бюджетов</t>
  </si>
  <si>
    <t xml:space="preserve"> 01 05 02 01 05 0000 610</t>
  </si>
  <si>
    <t>Уменьшение прочих остатков денежных средств  бюджетов муниципальных районов</t>
  </si>
  <si>
    <t>приложение 4</t>
  </si>
  <si>
    <t>приложение 5</t>
  </si>
  <si>
    <t>51407S6200</t>
  </si>
  <si>
    <t>5140700000</t>
  </si>
  <si>
    <t>5150700000</t>
  </si>
  <si>
    <t>5150743155</t>
  </si>
  <si>
    <t>51507S6200</t>
  </si>
  <si>
    <t>5312042030</t>
  </si>
  <si>
    <t>5320100000</t>
  </si>
  <si>
    <t>5320142601</t>
  </si>
  <si>
    <t>5322000000</t>
  </si>
  <si>
    <t>5322003260</t>
  </si>
  <si>
    <t>5322042130</t>
  </si>
  <si>
    <t>5331042331</t>
  </si>
  <si>
    <t>Обеспечение функционирования модели персонифицированного финансирования дополнительного образования детей</t>
  </si>
  <si>
    <t>5332000000</t>
  </si>
  <si>
    <t>5332042330</t>
  </si>
  <si>
    <t>5362004060</t>
  </si>
  <si>
    <t>536E200000</t>
  </si>
  <si>
    <t>536E250980</t>
  </si>
  <si>
    <t>Обновление материально-технической базы для организации учебно-исследовательской, научно-практической, творческой деятельности, занятий физической культурой и спортом в образовательных организациях за счет средств районного бюджета</t>
  </si>
  <si>
    <t>536E2Д0980</t>
  </si>
  <si>
    <t>5412000000</t>
  </si>
  <si>
    <t>5412045140</t>
  </si>
  <si>
    <t>5420200000</t>
  </si>
  <si>
    <t>5420228430</t>
  </si>
  <si>
    <t>5422028430</t>
  </si>
  <si>
    <t>552A200000</t>
  </si>
  <si>
    <t>552A255190</t>
  </si>
  <si>
    <t>552A255194</t>
  </si>
  <si>
    <t>5550100000</t>
  </si>
  <si>
    <t>Мероприятия по укреплению материально-технической базы учреждений культуры</t>
  </si>
  <si>
    <t>5550144110</t>
  </si>
  <si>
    <t>Проведение ремонтных работ, противопожарных и энергосберегающих мероприятий в зданиях учреждений культуры, находящихся в муниципальной собственности, и приобретение основных средств для указанных учреждений за счет средств районного бюджета</t>
  </si>
  <si>
    <t>5550144130</t>
  </si>
  <si>
    <t>Обеспечение развития и укрепления материально-технической базы домов культуры в населенных пунктах с числом жителей до 50 тысяч человек за счет средств районного бюджета</t>
  </si>
  <si>
    <t>5550144670</t>
  </si>
  <si>
    <t>55501L4670</t>
  </si>
  <si>
    <t>55501S8130</t>
  </si>
  <si>
    <t>5552000000</t>
  </si>
  <si>
    <t>5552044110</t>
  </si>
  <si>
    <t>5552044130</t>
  </si>
  <si>
    <t>55520S8130</t>
  </si>
  <si>
    <t>Создание и модернизация муниципальных учреждений культурно-досугового типа в сельской местности, включая обеспечение объектов инфраструктуры (в том числе строительство, реконструкция и капитальный ремонт зданий) за счет средств районного бюджета</t>
  </si>
  <si>
    <t>555A1Д5131</t>
  </si>
  <si>
    <t>5620100000</t>
  </si>
  <si>
    <t>5620148120</t>
  </si>
  <si>
    <t>56201S0019</t>
  </si>
  <si>
    <t>5931299220</t>
  </si>
  <si>
    <t>6310300000</t>
  </si>
  <si>
    <t>631F543512</t>
  </si>
  <si>
    <t>6320300000</t>
  </si>
  <si>
    <t>6320343513</t>
  </si>
  <si>
    <t>Строительство газопроводов и газовых сетей</t>
  </si>
  <si>
    <t>6320343550</t>
  </si>
  <si>
    <t>63203S4020</t>
  </si>
  <si>
    <t>6320943550</t>
  </si>
  <si>
    <t>6330300000</t>
  </si>
  <si>
    <t>6330346070</t>
  </si>
  <si>
    <t>633G243040</t>
  </si>
  <si>
    <t>6350700000</t>
  </si>
  <si>
    <t>Мероприятия по переселению граждан из жилищного фонда, признанного непригодным для проживания</t>
  </si>
  <si>
    <t>6350743518</t>
  </si>
  <si>
    <t>Создание условий для всестороннего развития, реализации потенциала и успешной интеграции в общество молодых людей</t>
  </si>
  <si>
    <t>640E821030</t>
  </si>
  <si>
    <t>Обеспечение первичных мер пожарной безопасности</t>
  </si>
  <si>
    <t>6500146260</t>
  </si>
  <si>
    <t>6700100000</t>
  </si>
  <si>
    <t>6700109005</t>
  </si>
  <si>
    <t>7100100000</t>
  </si>
  <si>
    <t>Мероприятия по формированию комфортной городской среды</t>
  </si>
  <si>
    <t>7100145550</t>
  </si>
  <si>
    <t>7100700000</t>
  </si>
  <si>
    <t>7100745550</t>
  </si>
  <si>
    <t>7400900010</t>
  </si>
  <si>
    <t>7400900040</t>
  </si>
  <si>
    <t>Капитальные вложения в объекты физической культуры и спорта</t>
  </si>
  <si>
    <t>Региональный проект "Содействие занятости"</t>
  </si>
  <si>
    <t>740P200000</t>
  </si>
  <si>
    <t>740P200010</t>
  </si>
  <si>
    <t>Обновление подвижного состава пассажирского транспорта общего пользования (автобусов) в муниципальных образованиях Челябинской области</t>
  </si>
  <si>
    <t>7600797100</t>
  </si>
  <si>
    <t>7800300000</t>
  </si>
  <si>
    <t>7800324010</t>
  </si>
  <si>
    <t>7800724010</t>
  </si>
  <si>
    <t>7802000000</t>
  </si>
  <si>
    <t>7802024010</t>
  </si>
  <si>
    <t>Муниципальная программа "Обеспечение служебным жильем работников бюджетной сферы Аргаяшского муниципального района"</t>
  </si>
  <si>
    <t>Предоставление жилого помещения для служебного найма</t>
  </si>
  <si>
    <t>7900000000</t>
  </si>
  <si>
    <t>7900900000</t>
  </si>
  <si>
    <t>7900943519</t>
  </si>
  <si>
    <t>Повышение квалификации (обучение) работников</t>
  </si>
  <si>
    <t>9900441630</t>
  </si>
  <si>
    <t>Муниципальная программа "Реализация молодежной политики в Аргаяшском муниципальном районе"</t>
  </si>
  <si>
    <t>Региональный проект "Социальная активность"</t>
  </si>
  <si>
    <t>Муниципальная программа "Социальная поддержка граждан Аргаяшского муниципального района"</t>
  </si>
  <si>
    <t>Подпрограмма " Повышение качества жизни граждан пожилого возраста и иных категорий граждан Аргаяшского муниципального района"</t>
  </si>
  <si>
    <t>Подпрограмма "Укрепление материально-технической базы учреждений культуры в Аргаяшском муниципальном районе"</t>
  </si>
  <si>
    <t>Муниципальная программа "Развитие культуры Аргаяшского муниципального района"</t>
  </si>
  <si>
    <t>Подпрограмма "Обеспечение функций управления"</t>
  </si>
  <si>
    <t>Государственная поддержка лучших муниципальных учреждений культуры, находящихся на территориях сельских поселений</t>
  </si>
  <si>
    <t>Проведение ремонтных работ, противопожарных и энергосберегающих мероприятий в зданиях учреждений культуры, находящихся в муниципальной собственности, и приобретение основных средств для указанных учреждений</t>
  </si>
  <si>
    <t>Региональный проект "Культурная среда"</t>
  </si>
  <si>
    <t>Создание и модернизация муниципальных учреждений культурно-досугового типа в сельской местности, включая обеспечение объектов инфраструктуры (в том числе строительство, реконструкция и капитальный ремонт зданий)</t>
  </si>
  <si>
    <t>Обеспечение муниципальных образований специализированным автотранспортом (автоклубы)</t>
  </si>
  <si>
    <t>Осуществление мер социальной поддержки граждан. работающих и проживающих в сельских населенных пунктах и рабочих поселках (поселках городского типа) Челябинской области</t>
  </si>
  <si>
    <t>Муниципальная программа Аргаяшского муниципального района "Развитие дорожного хозяйства в Аргаяшском муниципальном районе"</t>
  </si>
  <si>
    <t>Подпрограмма "Капитальный ремонт и ремонт автомобильных дорог общего пользования местного значения вне границ населенных пунктов"</t>
  </si>
  <si>
    <t>Иные расходы на реализацию отраслевых меропритяий</t>
  </si>
  <si>
    <t>Строительство, модернизация, реконструкция и ремонт объектов систем водоснабжения, водоотведения и очистки сточных вод</t>
  </si>
  <si>
    <t>6310343512</t>
  </si>
  <si>
    <t>Расходы на доведение средней заработной платы инструкторов по спорту и тренеров, работающих в сельской местности и малых городах Челябинской области с населением до 50 тысяч человек, до среднемесячного дохода от трудовой деятельности в Челябинской области</t>
  </si>
  <si>
    <t>Муниципальная программа "Капитальное строительство в Аргаяшском муниципальном районе"</t>
  </si>
  <si>
    <t>Подпрограмма " Доступная среда "</t>
  </si>
  <si>
    <t>5000140270</t>
  </si>
  <si>
    <t>5611000000</t>
  </si>
  <si>
    <t>5611048230</t>
  </si>
  <si>
    <t>5000100000</t>
  </si>
  <si>
    <t>Таблица 10</t>
  </si>
  <si>
    <t>Распределение  субсидии на мероприятия по энергосбережению и повышению энергетической эффективности на 2024 год и на плановый период 2025 и 2026 годов</t>
  </si>
  <si>
    <t>Таблица 11</t>
  </si>
  <si>
    <t>Таблица 12</t>
  </si>
  <si>
    <t>Таблица 13</t>
  </si>
  <si>
    <t>Таблица 14</t>
  </si>
  <si>
    <t>Таблица 16</t>
  </si>
  <si>
    <t>Таблица 18</t>
  </si>
  <si>
    <t>Таблица 19</t>
  </si>
  <si>
    <t>Таблица 20</t>
  </si>
  <si>
    <t>Таблица 21</t>
  </si>
  <si>
    <t>Таблица 22</t>
  </si>
  <si>
    <t>Таблица 23</t>
  </si>
  <si>
    <t>Таблица 24</t>
  </si>
  <si>
    <t>Таблица 25</t>
  </si>
  <si>
    <t>Распределение  субсидии на мероприятия по укреплению материально-технической базы учреждений культуры на 2024 год и на плановый период 2025 и 2026 годов</t>
  </si>
  <si>
    <t>Распределение субвенций местным бюджетам на осуществление мер социальной поддержки граждан, работающих и проживающих в сельских населенных пунктах и рабочих поселках Челябинской области на 2024 год и на плановый период 2025 и 2026 годов</t>
  </si>
  <si>
    <t>Таблица 28</t>
  </si>
  <si>
    <t>Распределение иных межбюджетных трансфертов на строительство газопроводов и газовых сетей на 2024 год и на плановый период 2025 и 2026 годов</t>
  </si>
  <si>
    <t>Распределение субсидий на мероприятия  по формированию комфортной городской среды на 2024 год и на плановый период 2025 и 2026 годов</t>
  </si>
  <si>
    <t>Распределение иных межбюджетных трансфертов на  модернизацию, реконструкцию, капитальный ремонт и ремонт систем водоснабжения, водоотведения, систем электроснабжения, теплоснабжения на 2024 год и на плановый период 2025 и 2026 годов</t>
  </si>
  <si>
    <t>Распределение иных межбюджетных трансфертов на строительство, модернизацию, реконструкцию и ремонт объектов систем водоснабжения, водоотведения и очистки сточных вод на 2024 год и на плановый период 2025 и 2026 годов</t>
  </si>
  <si>
    <t>Распределение субсидий на обеспечение первичных мер пожарной безопасности в части создания условий для организации добровольной пожарной охраны на 2024 год и на плановый период 2025 и 2026 годов</t>
  </si>
  <si>
    <t>Распределение субсидий на мероприятия в сфере физической культуры и спорта на 2024 год и на плановый период 2025 и 2026 годов</t>
  </si>
  <si>
    <t>Распределение субсидий на реализацию инициативных проектов на 2024 год и на плановый период 2025 и 2026 годов</t>
  </si>
  <si>
    <t>Распределение  иных межбюджетных трансфертов бюджетам сельских поселений    на капитальный ремонт и ремонт автомобильных дорог общего пользования местного значения  в границах населенных пунктов поселений на 2024 год и на плановый период 2025 и 2026 годов</t>
  </si>
  <si>
    <t>Распределение  иных межбюджетных трансфертов бюджетам сельских поселений на капитальный ремонт и ремонт автомобильных дорог общего пользования местного значения вне границ населенных пунктов на 2024 год и на плановый период 2025 и 2026 годов</t>
  </si>
  <si>
    <t>Распределение субсидий на  доведение средней заработной платы инструкторов по спорту и тренеров, работающих в сельской местности и малых городах Челябинской области с населением до 50 тысяч человек, до среднемесячного дохода от трудовой деятельности в Челябинской области на 2024 год и на плановый период 2025 и 2026 годов</t>
  </si>
  <si>
    <t>Распределение субсидий на создание и модернизация муниципальных учреждений культурно-досугового типа в сельской местности, включая обеспечение объектов инфраструктуры (в том числе строительство, реконструкция и капитальный ремонт зданий) на 2024 год и на плановый период 2025 и 2026 годов</t>
  </si>
  <si>
    <t>Распределение субсидий на обеспечение развития и укрепления материально-технической базы домов культуры в населенных пунктах с числом жителей до 50 тысяч человек на 2024 год и на плановый период 2025 и 2026 годов</t>
  </si>
  <si>
    <t>Распределение субсидий на проведение ремонтных работ, противопожарных и энергосберегающих мероприятий в зданиях учреждений культуры, находящихся в муниципальной собственности, и приобретение основных средств для указанных учреждений на 2024 год и на плановый период 2025 и 2026 годов</t>
  </si>
  <si>
    <t>Распределение субсидий на государственную поддержку лучших  муниципальных учреждений культуры, находящихся на территориях сельских поселений на 2024 год и на плановый период 2025 и 2026 годов</t>
  </si>
  <si>
    <t xml:space="preserve"> Распределение субсидий бюджетам сельских поселений  на содержание и обслуживание казны муниципального района на 2024 год и на плановый период 2025 и 2026 годов</t>
  </si>
  <si>
    <t>Распределение иных межбюджетных трансфертов на экологические мероприятия на 2024 год и на плановый период 2025 и 2026 годов</t>
  </si>
  <si>
    <t>Распределение иных межбюджетных трансфертов на модернизацию, реконструкцию, капитальный ремонт и строительство котельных, систем водоснабжения, водоотведения, систем электроснабжения, теплоснабжения, включая центральные тепловые пункты, в том числе проектно-изыскательские работы, капитальный ремонт газовых систем на 2024 год и на плановый период 2025 и 2026 годов</t>
  </si>
  <si>
    <t>Распределение субсидий на обеспечение контейнерным сбором образующихся в жилом фонде твердых коммунальных отходовна 2024 год и на плановый период 2025 и 2026 годов</t>
  </si>
  <si>
    <t>Распределение субсидий на обеспечение первичных мер пожарной безопасности  на 2024 год и на плановый период 2025 и 2026 годов</t>
  </si>
  <si>
    <t>Таблица 15</t>
  </si>
  <si>
    <t>Таблица 17</t>
  </si>
  <si>
    <t>Таблица 26</t>
  </si>
  <si>
    <t>Таблица 27</t>
  </si>
  <si>
    <t>Таблица 29</t>
  </si>
  <si>
    <t>Таблица 30</t>
  </si>
  <si>
    <t>Таблица 31</t>
  </si>
  <si>
    <t>Муниципальная программа "Развитие сферы наружной рекламы в Аргаяшском муниципальном районе"</t>
  </si>
  <si>
    <t>8000000000</t>
  </si>
  <si>
    <t>8000700000</t>
  </si>
  <si>
    <t>Мероприятия по развитию наружной рекламы</t>
  </si>
  <si>
    <t>8000741420</t>
  </si>
  <si>
    <t>5002000000</t>
  </si>
  <si>
    <t>5002040270</t>
  </si>
  <si>
    <t>51403S6200</t>
  </si>
  <si>
    <t>5412045110</t>
  </si>
  <si>
    <t>Реализация переданных государственных полномочий по назначению ежегодной денежной выплаты на приобретение одежды для посещения учебных занятий, а также спортивной формы</t>
  </si>
  <si>
    <t>5420428770</t>
  </si>
  <si>
    <t>Единовременная денежная выплата гражданам, заключившим контракт с Министерством обороны Российской Федерации о прохождении военной службы в Вооруженных силах Российской Федерации для участия в специальной военной операции на территориях Украины, Донецкой Народной Республики, Луганской Народной Республики, Запорожской, Херсонской областей</t>
  </si>
  <si>
    <t>5420645170</t>
  </si>
  <si>
    <t>5510100000</t>
  </si>
  <si>
    <t>Мероприятия в области культуры</t>
  </si>
  <si>
    <t>5510144410</t>
  </si>
  <si>
    <t>5622000000</t>
  </si>
  <si>
    <t>56220S0013</t>
  </si>
  <si>
    <t>6100300000</t>
  </si>
  <si>
    <t>6100341330</t>
  </si>
  <si>
    <t>6100341350</t>
  </si>
  <si>
    <t>6102000000</t>
  </si>
  <si>
    <t>6102041330</t>
  </si>
  <si>
    <t>Строительство, модернизацию, реконструкцию и капитальный ремонт объектов систем водоснабжения, водоотведения и очистки сточных вод, а также очистных сооружений канализации, в том числе проектно-изыскательские работы</t>
  </si>
  <si>
    <t>63107S6010</t>
  </si>
  <si>
    <t>Подпрограмма "Организация деятельности предприятий ЖКХ"</t>
  </si>
  <si>
    <t>Предоставление субсидий теплоснабжающим организациям на финансовое обеспечение затрат, частичное погашение задолженности за ТЭР</t>
  </si>
  <si>
    <t>6360000000</t>
  </si>
  <si>
    <t>6360300000</t>
  </si>
  <si>
    <t>6360343514</t>
  </si>
  <si>
    <t>Мероприятия по организации пляжей в традиционно популярных местах неорганизованного отдыха людей вблизи водоемов</t>
  </si>
  <si>
    <t>6501000000</t>
  </si>
  <si>
    <t>6501046210</t>
  </si>
  <si>
    <t>Мероприятия по благоустройству сельских территорий</t>
  </si>
  <si>
    <t>6600100000</t>
  </si>
  <si>
    <t>6600145766</t>
  </si>
  <si>
    <t>Муниципальная программа "Профилактика проявлений экстремизма в Аргаяшском муниципальном районе"</t>
  </si>
  <si>
    <t>Мероприятия по предупреждению экстремизма</t>
  </si>
  <si>
    <t>7200300000</t>
  </si>
  <si>
    <t>7200341330</t>
  </si>
  <si>
    <t>7200741330</t>
  </si>
  <si>
    <t>9900307005</t>
  </si>
  <si>
    <t>Поощрение муниципальных управленческих команд</t>
  </si>
  <si>
    <t>Осуществление переданных полномочий на государственную регистрацию актов гражданского состояния за счет средств областного бюджета</t>
  </si>
  <si>
    <t>9900499150</t>
  </si>
  <si>
    <t>Муниципальная программа "Энергосбережение и повышение энергетической эффективности "</t>
  </si>
  <si>
    <t>Мероприятия по энергосбережению и повышению энергетической эффективности</t>
  </si>
  <si>
    <t>Муниципальная программа "Реализация государственной национальной политики на территории Аргаяшского муниципального района"</t>
  </si>
  <si>
    <t>Осуществление переданных полномочий Российской Федерации на государственную регистрацию актов гражданского состояния за счет средств областного бюджета</t>
  </si>
  <si>
    <t>Муниципальная программа "Об осуществлении мероприятий гражданской обороны, защиты населения и территории Аргаяшского муниципального района от чрезвычайных ситуаций природного и техногенного характера, развитие единой дежурно-диспетчерской службы"</t>
  </si>
  <si>
    <t>Таблица 32</t>
  </si>
  <si>
    <t>Распределение иных межбюджетных трансфертов на совершенствование организации дорожного движения и мероприятия по безопасности движения пешеходов на 2024 год и на плановый период 2025 и 2026 годов</t>
  </si>
  <si>
    <t>Таблица 33</t>
  </si>
  <si>
    <t>Распределение субсидий на мероприятияв области культуры на 2024 год и на плановый период 2025 и 2026 годов</t>
  </si>
  <si>
    <t>Распределение иных межбюджетных трансфертов на мероприятия по предупреждению экстремизма на 2024 год и на плановый период 2025 и 2026 годов</t>
  </si>
  <si>
    <t>Распределение иных межбюджетных трансфертов на мероприятия, реализуемые органами исполнительной власти на 2024 год и на плановый период 2025 и 2026 годов</t>
  </si>
  <si>
    <t>Распределение иных межбюджетных трансфертов на предоставление субсидий теплоснабжающим организациям на финансовое обеспечение затрат, частичное погашение задолженности за ТЭРна 2024 год и на плановый период 2025 и 2026 годов</t>
  </si>
  <si>
    <t>Распределение субсидий на мероприятия по благоустройству сельских территорий на 2024 год и на плановый период 2025 и 2026 годов</t>
  </si>
  <si>
    <t>Распределение иных межбюджетных трансфертов в резервные фонды органов местных администраций на 2024 год и на плановый период 2025 и 2026 годов</t>
  </si>
  <si>
    <t>Таблица 34</t>
  </si>
  <si>
    <t>Таблица 35</t>
  </si>
  <si>
    <t>Таблица 36</t>
  </si>
  <si>
    <t>Таблица 37</t>
  </si>
  <si>
    <t>Таблица 38</t>
  </si>
  <si>
    <t>Таблица 39</t>
  </si>
  <si>
    <t>от 29 августа 2024  г. № 532</t>
  </si>
</sst>
</file>

<file path=xl/styles.xml><?xml version="1.0" encoding="utf-8"?>
<styleSheet xmlns="http://schemas.openxmlformats.org/spreadsheetml/2006/main">
  <numFmts count="3">
    <numFmt numFmtId="164" formatCode="_-* #,##0.00_р_._-;\-* #,##0.00_р_._-;_-* &quot;-&quot;??_р_._-;_-@_-"/>
    <numFmt numFmtId="165" formatCode="#,##0.0"/>
    <numFmt numFmtId="166" formatCode="?"/>
  </numFmts>
  <fonts count="30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</font>
    <font>
      <sz val="12"/>
      <name val="Times New Roman"/>
      <family val="1"/>
    </font>
    <font>
      <sz val="20"/>
      <name val="Times New Roman"/>
      <family val="1"/>
    </font>
    <font>
      <sz val="10"/>
      <name val="Times New Roman"/>
      <family val="1"/>
      <charset val="204"/>
    </font>
    <font>
      <sz val="8"/>
      <name val="Arial Cyr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b/>
      <i/>
      <sz val="12"/>
      <name val="Times New Roman"/>
      <family val="1"/>
      <charset val="204"/>
    </font>
    <font>
      <sz val="10"/>
      <name val="Arial Cyr"/>
      <charset val="204"/>
    </font>
    <font>
      <sz val="12"/>
      <color indexed="8"/>
      <name val="Times New Roman"/>
      <family val="1"/>
    </font>
    <font>
      <i/>
      <sz val="12"/>
      <name val="Times New Roman"/>
      <family val="1"/>
      <charset val="204"/>
    </font>
    <font>
      <i/>
      <sz val="12"/>
      <color indexed="8"/>
      <name val="Times New Roman"/>
      <family val="1"/>
      <charset val="204"/>
    </font>
    <font>
      <sz val="14"/>
      <name val="Times New Roman"/>
      <family val="1"/>
    </font>
    <font>
      <sz val="11"/>
      <color indexed="8"/>
      <name val="Calibri"/>
      <family val="2"/>
    </font>
    <font>
      <sz val="10"/>
      <name val="Arial"/>
      <family val="2"/>
      <charset val="204"/>
    </font>
    <font>
      <sz val="13"/>
      <color indexed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indexed="0"/>
      <name val="Times New Roman"/>
      <family val="1"/>
      <charset val="204"/>
    </font>
    <font>
      <sz val="13"/>
      <name val="Times New Roman"/>
      <family val="1"/>
      <charset val="204"/>
    </font>
    <font>
      <b/>
      <sz val="1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i/>
      <sz val="12"/>
      <color indexed="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1"/>
      <name val="Arial Cy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8" fillId="0" borderId="0"/>
    <xf numFmtId="0" fontId="19" fillId="0" borderId="0"/>
    <xf numFmtId="0" fontId="1" fillId="0" borderId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6" fillId="0" borderId="0"/>
  </cellStyleXfs>
  <cellXfs count="142">
    <xf numFmtId="0" fontId="0" fillId="0" borderId="0" xfId="0"/>
    <xf numFmtId="0" fontId="2" fillId="0" borderId="0" xfId="0" applyFont="1"/>
    <xf numFmtId="0" fontId="4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0" fontId="5" fillId="0" borderId="0" xfId="0" applyFont="1"/>
    <xf numFmtId="0" fontId="8" fillId="0" borderId="0" xfId="0" applyFont="1"/>
    <xf numFmtId="0" fontId="7" fillId="0" borderId="0" xfId="0" applyFont="1"/>
    <xf numFmtId="0" fontId="7" fillId="0" borderId="1" xfId="0" applyFont="1" applyBorder="1"/>
    <xf numFmtId="0" fontId="9" fillId="0" borderId="1" xfId="0" applyFont="1" applyBorder="1"/>
    <xf numFmtId="0" fontId="5" fillId="0" borderId="0" xfId="0" applyFont="1" applyAlignment="1">
      <alignment horizontal="right"/>
    </xf>
    <xf numFmtId="0" fontId="7" fillId="0" borderId="1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/>
    </xf>
    <xf numFmtId="49" fontId="9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wrapText="1"/>
    </xf>
    <xf numFmtId="0" fontId="11" fillId="0" borderId="0" xfId="0" applyFont="1" applyAlignment="1">
      <alignment wrapText="1"/>
    </xf>
    <xf numFmtId="0" fontId="9" fillId="0" borderId="1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vertical="top" wrapText="1"/>
    </xf>
    <xf numFmtId="0" fontId="9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textRotation="90" wrapText="1"/>
    </xf>
    <xf numFmtId="0" fontId="9" fillId="0" borderId="1" xfId="0" applyFont="1" applyBorder="1" applyAlignment="1">
      <alignment horizontal="left" vertical="center" wrapText="1"/>
    </xf>
    <xf numFmtId="49" fontId="9" fillId="0" borderId="1" xfId="0" applyNumberFormat="1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textRotation="90" wrapText="1"/>
    </xf>
    <xf numFmtId="165" fontId="15" fillId="0" borderId="1" xfId="0" applyNumberFormat="1" applyFont="1" applyBorder="1" applyAlignment="1">
      <alignment horizontal="right" vertical="center"/>
    </xf>
    <xf numFmtId="49" fontId="7" fillId="0" borderId="1" xfId="0" applyNumberFormat="1" applyFont="1" applyBorder="1" applyAlignment="1">
      <alignment horizontal="right" vertical="center"/>
    </xf>
    <xf numFmtId="0" fontId="10" fillId="0" borderId="1" xfId="0" applyFont="1" applyBorder="1" applyAlignment="1">
      <alignment vertical="center" wrapText="1"/>
    </xf>
    <xf numFmtId="0" fontId="15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49" fontId="7" fillId="0" borderId="1" xfId="0" applyNumberFormat="1" applyFont="1" applyBorder="1" applyAlignment="1">
      <alignment horizontal="left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1" fillId="0" borderId="0" xfId="0" applyFont="1"/>
    <xf numFmtId="165" fontId="7" fillId="0" borderId="1" xfId="0" applyNumberFormat="1" applyFont="1" applyBorder="1"/>
    <xf numFmtId="0" fontId="7" fillId="0" borderId="2" xfId="0" applyFont="1" applyBorder="1" applyAlignment="1">
      <alignment horizontal="left"/>
    </xf>
    <xf numFmtId="0" fontId="9" fillId="0" borderId="2" xfId="0" applyFont="1" applyBorder="1" applyAlignment="1">
      <alignment horizontal="left"/>
    </xf>
    <xf numFmtId="165" fontId="7" fillId="0" borderId="1" xfId="0" applyNumberFormat="1" applyFont="1" applyBorder="1" applyAlignment="1">
      <alignment horizontal="right"/>
    </xf>
    <xf numFmtId="165" fontId="9" fillId="0" borderId="1" xfId="0" applyNumberFormat="1" applyFont="1" applyBorder="1" applyAlignment="1">
      <alignment horizontal="right"/>
    </xf>
    <xf numFmtId="165" fontId="11" fillId="0" borderId="0" xfId="0" applyNumberFormat="1" applyFont="1" applyAlignment="1">
      <alignment horizontal="right"/>
    </xf>
    <xf numFmtId="165" fontId="7" fillId="2" borderId="1" xfId="0" applyNumberFormat="1" applyFont="1" applyFill="1" applyBorder="1" applyAlignment="1">
      <alignment horizontal="right"/>
    </xf>
    <xf numFmtId="0" fontId="7" fillId="0" borderId="2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0" xfId="0" applyFont="1" applyAlignment="1">
      <alignment horizontal="right"/>
    </xf>
    <xf numFmtId="49" fontId="7" fillId="0" borderId="1" xfId="0" applyNumberFormat="1" applyFont="1" applyBorder="1" applyAlignment="1">
      <alignment horizontal="left" vertical="top" wrapText="1"/>
    </xf>
    <xf numFmtId="0" fontId="7" fillId="0" borderId="1" xfId="0" applyFont="1" applyBorder="1" applyAlignment="1">
      <alignment wrapText="1"/>
    </xf>
    <xf numFmtId="0" fontId="0" fillId="0" borderId="0" xfId="0" applyAlignment="1">
      <alignment horizontal="right" vertical="center"/>
    </xf>
    <xf numFmtId="49" fontId="12" fillId="0" borderId="1" xfId="0" applyNumberFormat="1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/>
    </xf>
    <xf numFmtId="49" fontId="15" fillId="0" borderId="1" xfId="0" applyNumberFormat="1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165" fontId="12" fillId="0" borderId="1" xfId="0" applyNumberFormat="1" applyFont="1" applyBorder="1" applyAlignment="1">
      <alignment horizontal="right" vertical="center"/>
    </xf>
    <xf numFmtId="165" fontId="7" fillId="0" borderId="1" xfId="0" applyNumberFormat="1" applyFont="1" applyBorder="1" applyAlignment="1">
      <alignment horizontal="right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0" fillId="0" borderId="1" xfId="0" applyBorder="1"/>
    <xf numFmtId="0" fontId="24" fillId="0" borderId="1" xfId="0" applyFont="1" applyBorder="1" applyAlignment="1">
      <alignment vertical="top" wrapText="1"/>
    </xf>
    <xf numFmtId="49" fontId="23" fillId="0" borderId="1" xfId="0" applyNumberFormat="1" applyFont="1" applyBorder="1" applyAlignment="1">
      <alignment horizontal="justify" vertical="center" wrapText="1"/>
    </xf>
    <xf numFmtId="49" fontId="15" fillId="0" borderId="1" xfId="0" applyNumberFormat="1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textRotation="90" wrapText="1"/>
    </xf>
    <xf numFmtId="0" fontId="12" fillId="0" borderId="1" xfId="0" applyFont="1" applyBorder="1" applyAlignment="1">
      <alignment horizontal="left" vertical="center" wrapText="1"/>
    </xf>
    <xf numFmtId="0" fontId="7" fillId="0" borderId="1" xfId="3" applyFont="1" applyBorder="1" applyAlignment="1">
      <alignment horizontal="left" vertical="center" wrapText="1"/>
    </xf>
    <xf numFmtId="0" fontId="22" fillId="0" borderId="1" xfId="0" applyFont="1" applyBorder="1" applyAlignment="1">
      <alignment horizontal="left" vertical="center" wrapText="1"/>
    </xf>
    <xf numFmtId="166" fontId="7" fillId="0" borderId="1" xfId="0" applyNumberFormat="1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/>
    </xf>
    <xf numFmtId="166" fontId="22" fillId="0" borderId="1" xfId="0" applyNumberFormat="1" applyFont="1" applyBorder="1" applyAlignment="1">
      <alignment horizontal="left" vertical="center" wrapText="1"/>
    </xf>
    <xf numFmtId="165" fontId="9" fillId="3" borderId="1" xfId="0" applyNumberFormat="1" applyFont="1" applyFill="1" applyBorder="1" applyAlignment="1">
      <alignment horizontal="right" vertical="center"/>
    </xf>
    <xf numFmtId="165" fontId="9" fillId="0" borderId="1" xfId="0" applyNumberFormat="1" applyFont="1" applyBorder="1" applyAlignment="1">
      <alignment horizontal="right" vertical="center" wrapText="1"/>
    </xf>
    <xf numFmtId="165" fontId="7" fillId="0" borderId="1" xfId="0" applyNumberFormat="1" applyFont="1" applyBorder="1" applyAlignment="1">
      <alignment horizontal="right" vertical="center" wrapText="1"/>
    </xf>
    <xf numFmtId="165" fontId="9" fillId="0" borderId="1" xfId="0" applyNumberFormat="1" applyFont="1" applyBorder="1" applyAlignment="1">
      <alignment horizontal="right" vertical="center"/>
    </xf>
    <xf numFmtId="165" fontId="7" fillId="3" borderId="1" xfId="0" applyNumberFormat="1" applyFont="1" applyFill="1" applyBorder="1" applyAlignment="1">
      <alignment vertical="center" wrapText="1"/>
    </xf>
    <xf numFmtId="165" fontId="7" fillId="3" borderId="1" xfId="0" applyNumberFormat="1" applyFont="1" applyFill="1" applyBorder="1" applyAlignment="1">
      <alignment horizontal="right" vertical="center" wrapText="1"/>
    </xf>
    <xf numFmtId="0" fontId="12" fillId="0" borderId="1" xfId="0" applyFont="1" applyBorder="1" applyAlignment="1">
      <alignment vertical="center" wrapText="1"/>
    </xf>
    <xf numFmtId="0" fontId="15" fillId="0" borderId="1" xfId="0" applyFont="1" applyBorder="1" applyAlignment="1">
      <alignment vertical="center" wrapText="1"/>
    </xf>
    <xf numFmtId="49" fontId="9" fillId="0" borderId="1" xfId="0" applyNumberFormat="1" applyFont="1" applyBorder="1" applyAlignment="1">
      <alignment horizontal="right" vertical="center"/>
    </xf>
    <xf numFmtId="4" fontId="7" fillId="0" borderId="1" xfId="0" applyNumberFormat="1" applyFont="1" applyBorder="1" applyAlignment="1">
      <alignment horizontal="right"/>
    </xf>
    <xf numFmtId="4" fontId="9" fillId="0" borderId="1" xfId="0" applyNumberFormat="1" applyFont="1" applyBorder="1" applyAlignment="1">
      <alignment horizontal="right"/>
    </xf>
    <xf numFmtId="0" fontId="7" fillId="0" borderId="1" xfId="0" applyFont="1" applyBorder="1" applyAlignment="1">
      <alignment horizontal="right" vertical="center" textRotation="90" wrapText="1"/>
    </xf>
    <xf numFmtId="0" fontId="9" fillId="0" borderId="1" xfId="0" applyFont="1" applyBorder="1" applyAlignment="1">
      <alignment horizontal="center" vertical="center" textRotation="90" wrapText="1"/>
    </xf>
    <xf numFmtId="49" fontId="27" fillId="0" borderId="1" xfId="0" applyNumberFormat="1" applyFont="1" applyBorder="1" applyAlignment="1">
      <alignment horizontal="center" vertical="center" wrapText="1"/>
    </xf>
    <xf numFmtId="49" fontId="21" fillId="0" borderId="1" xfId="0" applyNumberFormat="1" applyFont="1" applyBorder="1" applyAlignment="1">
      <alignment horizontal="center" vertical="center" wrapText="1"/>
    </xf>
    <xf numFmtId="0" fontId="28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justify" vertical="center" wrapText="1"/>
    </xf>
    <xf numFmtId="49" fontId="22" fillId="0" borderId="1" xfId="0" applyNumberFormat="1" applyFont="1" applyBorder="1" applyAlignment="1">
      <alignment horizontal="left" vertical="center" wrapText="1"/>
    </xf>
    <xf numFmtId="0" fontId="25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4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right" vertical="center"/>
    </xf>
    <xf numFmtId="4" fontId="7" fillId="0" borderId="1" xfId="0" applyNumberFormat="1" applyFont="1" applyBorder="1" applyAlignment="1">
      <alignment horizontal="right" vertical="center" wrapText="1"/>
    </xf>
    <xf numFmtId="164" fontId="9" fillId="0" borderId="1" xfId="5" applyFont="1" applyFill="1" applyBorder="1" applyAlignment="1">
      <alignment horizontal="center" vertical="center"/>
    </xf>
    <xf numFmtId="165" fontId="12" fillId="0" borderId="1" xfId="0" applyNumberFormat="1" applyFont="1" applyBorder="1" applyAlignment="1">
      <alignment horizontal="right" vertical="center" wrapText="1"/>
    </xf>
    <xf numFmtId="165" fontId="7" fillId="0" borderId="1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horizontal="left" vertical="center" wrapText="1"/>
    </xf>
    <xf numFmtId="165" fontId="7" fillId="0" borderId="1" xfId="0" applyNumberFormat="1" applyFont="1" applyBorder="1" applyAlignment="1">
      <alignment horizontal="center" vertical="center" wrapText="1"/>
    </xf>
    <xf numFmtId="165" fontId="7" fillId="0" borderId="1" xfId="1" applyNumberFormat="1" applyFont="1" applyBorder="1" applyAlignment="1">
      <alignment horizontal="right" vertical="center"/>
    </xf>
    <xf numFmtId="0" fontId="21" fillId="0" borderId="1" xfId="0" applyFont="1" applyBorder="1" applyAlignment="1">
      <alignment horizontal="left" vertical="center" wrapText="1"/>
    </xf>
    <xf numFmtId="49" fontId="26" fillId="0" borderId="1" xfId="0" applyNumberFormat="1" applyFont="1" applyBorder="1" applyAlignment="1">
      <alignment horizontal="left" vertical="center" wrapText="1"/>
    </xf>
    <xf numFmtId="49" fontId="12" fillId="0" borderId="1" xfId="0" applyNumberFormat="1" applyFont="1" applyBorder="1" applyAlignment="1">
      <alignment horizontal="left" vertical="center" wrapText="1"/>
    </xf>
    <xf numFmtId="165" fontId="15" fillId="0" borderId="1" xfId="0" applyNumberFormat="1" applyFont="1" applyBorder="1" applyAlignment="1">
      <alignment horizontal="right" vertical="center" wrapText="1"/>
    </xf>
    <xf numFmtId="4" fontId="7" fillId="0" borderId="0" xfId="0" applyNumberFormat="1" applyFont="1"/>
    <xf numFmtId="165" fontId="7" fillId="0" borderId="1" xfId="0" applyNumberFormat="1" applyFont="1" applyBorder="1" applyAlignment="1">
      <alignment horizontal="center" wrapText="1"/>
    </xf>
    <xf numFmtId="49" fontId="7" fillId="0" borderId="1" xfId="6" applyNumberFormat="1" applyFont="1" applyBorder="1"/>
    <xf numFmtId="0" fontId="7" fillId="0" borderId="2" xfId="6" applyFont="1" applyBorder="1" applyAlignment="1">
      <alignment horizontal="left" wrapText="1"/>
    </xf>
    <xf numFmtId="49" fontId="7" fillId="3" borderId="1" xfId="0" applyNumberFormat="1" applyFont="1" applyFill="1" applyBorder="1" applyAlignment="1">
      <alignment horizontal="left" vertical="center" wrapText="1"/>
    </xf>
    <xf numFmtId="49" fontId="7" fillId="3" borderId="1" xfId="0" applyNumberFormat="1" applyFont="1" applyFill="1" applyBorder="1" applyAlignment="1">
      <alignment horizontal="center" vertical="center" wrapText="1"/>
    </xf>
    <xf numFmtId="49" fontId="7" fillId="3" borderId="1" xfId="0" applyNumberFormat="1" applyFont="1" applyFill="1" applyBorder="1" applyAlignment="1">
      <alignment horizontal="center" vertical="center"/>
    </xf>
    <xf numFmtId="165" fontId="7" fillId="3" borderId="1" xfId="0" applyNumberFormat="1" applyFont="1" applyFill="1" applyBorder="1" applyAlignment="1">
      <alignment horizontal="right" vertical="center"/>
    </xf>
    <xf numFmtId="0" fontId="5" fillId="0" borderId="0" xfId="0" applyFont="1" applyAlignment="1">
      <alignment horizontal="right"/>
    </xf>
    <xf numFmtId="0" fontId="0" fillId="0" borderId="0" xfId="0" applyBorder="1"/>
    <xf numFmtId="165" fontId="7" fillId="0" borderId="0" xfId="0" applyNumberFormat="1" applyFont="1" applyBorder="1" applyAlignment="1">
      <alignment horizontal="right" vertical="center"/>
    </xf>
    <xf numFmtId="49" fontId="29" fillId="0" borderId="0" xfId="0" applyNumberFormat="1" applyFont="1" applyBorder="1" applyAlignment="1">
      <alignment horizontal="center" vertical="center" wrapText="1"/>
    </xf>
    <xf numFmtId="0" fontId="7" fillId="0" borderId="0" xfId="0" applyFont="1" applyBorder="1"/>
    <xf numFmtId="0" fontId="12" fillId="0" borderId="1" xfId="0" applyFont="1" applyBorder="1" applyAlignment="1">
      <alignment vertical="top" wrapText="1"/>
    </xf>
    <xf numFmtId="0" fontId="9" fillId="0" borderId="1" xfId="0" applyFont="1" applyBorder="1" applyAlignment="1">
      <alignment horizontal="center" vertical="center"/>
    </xf>
    <xf numFmtId="164" fontId="7" fillId="0" borderId="1" xfId="5" applyFont="1" applyFill="1" applyBorder="1" applyAlignment="1">
      <alignment horizontal="center" vertical="center"/>
    </xf>
    <xf numFmtId="0" fontId="7" fillId="0" borderId="1" xfId="0" applyFont="1" applyBorder="1" applyAlignment="1">
      <alignment horizontal="justify" vertical="center" wrapText="1"/>
    </xf>
    <xf numFmtId="0" fontId="7" fillId="0" borderId="1" xfId="0" applyFont="1" applyBorder="1" applyAlignment="1">
      <alignment vertical="center"/>
    </xf>
    <xf numFmtId="0" fontId="7" fillId="0" borderId="1" xfId="0" applyNumberFormat="1" applyFont="1" applyBorder="1" applyAlignment="1">
      <alignment horizontal="left" vertical="center" wrapText="1"/>
    </xf>
    <xf numFmtId="0" fontId="25" fillId="0" borderId="1" xfId="0" applyFont="1" applyBorder="1" applyAlignment="1">
      <alignment wrapText="1"/>
    </xf>
    <xf numFmtId="0" fontId="14" fillId="0" borderId="1" xfId="0" applyFont="1" applyBorder="1" applyAlignment="1">
      <alignment horizontal="center" vertical="center" wrapText="1"/>
    </xf>
    <xf numFmtId="165" fontId="7" fillId="0" borderId="4" xfId="0" applyNumberFormat="1" applyFont="1" applyBorder="1" applyAlignment="1">
      <alignment horizontal="right" vertical="center"/>
    </xf>
    <xf numFmtId="0" fontId="7" fillId="3" borderId="1" xfId="0" applyFont="1" applyFill="1" applyBorder="1" applyAlignment="1">
      <alignment horizontal="left" vertical="center" wrapText="1"/>
    </xf>
    <xf numFmtId="0" fontId="15" fillId="3" borderId="1" xfId="0" applyFont="1" applyFill="1" applyBorder="1" applyAlignment="1">
      <alignment horizontal="left" vertical="center" wrapText="1"/>
    </xf>
    <xf numFmtId="0" fontId="9" fillId="0" borderId="0" xfId="0" applyFont="1" applyBorder="1" applyAlignment="1">
      <alignment horizontal="left"/>
    </xf>
    <xf numFmtId="165" fontId="9" fillId="0" borderId="0" xfId="0" applyNumberFormat="1" applyFont="1" applyBorder="1" applyAlignment="1">
      <alignment horizontal="right"/>
    </xf>
    <xf numFmtId="0" fontId="7" fillId="0" borderId="0" xfId="0" applyFont="1" applyBorder="1" applyAlignment="1">
      <alignment horizontal="left"/>
    </xf>
    <xf numFmtId="4" fontId="0" fillId="0" borderId="0" xfId="0" applyNumberFormat="1" applyBorder="1"/>
    <xf numFmtId="49" fontId="7" fillId="0" borderId="5" xfId="0" applyNumberFormat="1" applyFont="1" applyBorder="1" applyAlignment="1" applyProtection="1">
      <alignment horizontal="left" vertical="center" wrapText="1"/>
    </xf>
    <xf numFmtId="166" fontId="7" fillId="0" borderId="5" xfId="0" applyNumberFormat="1" applyFont="1" applyBorder="1" applyAlignment="1" applyProtection="1">
      <alignment horizontal="left" vertical="center" wrapText="1"/>
    </xf>
    <xf numFmtId="49" fontId="7" fillId="0" borderId="1" xfId="0" applyNumberFormat="1" applyFont="1" applyBorder="1" applyAlignment="1" applyProtection="1">
      <alignment horizontal="left" vertical="center" wrapText="1"/>
    </xf>
    <xf numFmtId="49" fontId="7" fillId="0" borderId="1" xfId="0" applyNumberFormat="1" applyFont="1" applyBorder="1" applyAlignment="1" applyProtection="1">
      <alignment horizontal="center" vertical="center" wrapText="1"/>
    </xf>
    <xf numFmtId="49" fontId="9" fillId="0" borderId="1" xfId="0" applyNumberFormat="1" applyFont="1" applyBorder="1" applyAlignment="1" applyProtection="1">
      <alignment horizontal="left" vertical="center" wrapText="1"/>
    </xf>
    <xf numFmtId="49" fontId="9" fillId="0" borderId="1" xfId="0" applyNumberFormat="1" applyFont="1" applyBorder="1" applyAlignment="1" applyProtection="1">
      <alignment horizontal="center" vertical="center" wrapText="1"/>
    </xf>
    <xf numFmtId="0" fontId="5" fillId="0" borderId="0" xfId="0" applyFont="1" applyAlignment="1">
      <alignment horizontal="right"/>
    </xf>
    <xf numFmtId="166" fontId="7" fillId="0" borderId="1" xfId="0" applyNumberFormat="1" applyFont="1" applyBorder="1" applyAlignment="1" applyProtection="1">
      <alignment horizontal="left" vertical="center" wrapText="1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0" fontId="17" fillId="0" borderId="0" xfId="0" applyFont="1" applyAlignment="1">
      <alignment horizontal="center" wrapText="1"/>
    </xf>
    <xf numFmtId="0" fontId="11" fillId="0" borderId="0" xfId="0" applyFont="1" applyAlignment="1">
      <alignment horizontal="center" wrapText="1"/>
    </xf>
    <xf numFmtId="0" fontId="11" fillId="0" borderId="0" xfId="0" applyFont="1" applyAlignment="1">
      <alignment horizontal="center" vertical="center" wrapText="1"/>
    </xf>
  </cellXfs>
  <cellStyles count="7">
    <cellStyle name="Обычный" xfId="0" builtinId="0"/>
    <cellStyle name="Обычный 2" xfId="1"/>
    <cellStyle name="Обычный 3" xfId="2"/>
    <cellStyle name="Обычный 4" xfId="3"/>
    <cellStyle name="Обычный_источ" xfId="6"/>
    <cellStyle name="Финансовый 2" xfId="4"/>
    <cellStyle name="Финансовый 2 2" xf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098"/>
  <sheetViews>
    <sheetView tabSelected="1" workbookViewId="0">
      <selection activeCell="H4" sqref="H4"/>
    </sheetView>
  </sheetViews>
  <sheetFormatPr defaultRowHeight="12.75"/>
  <cols>
    <col min="1" max="1" width="54.28515625" customWidth="1"/>
    <col min="2" max="2" width="14.5703125" customWidth="1"/>
    <col min="3" max="3" width="5.140625" customWidth="1"/>
    <col min="4" max="4" width="4.140625" customWidth="1"/>
    <col min="5" max="5" width="3.85546875" customWidth="1"/>
    <col min="6" max="6" width="13.5703125" customWidth="1"/>
    <col min="7" max="7" width="14.5703125" customWidth="1"/>
    <col min="8" max="8" width="13" customWidth="1"/>
  </cols>
  <sheetData>
    <row r="1" spans="1:8">
      <c r="H1" s="9" t="s">
        <v>243</v>
      </c>
    </row>
    <row r="2" spans="1:8">
      <c r="H2" s="9" t="s">
        <v>880</v>
      </c>
    </row>
    <row r="3" spans="1:8">
      <c r="H3" s="9" t="s">
        <v>881</v>
      </c>
    </row>
    <row r="4" spans="1:8">
      <c r="H4" s="137" t="s">
        <v>1123</v>
      </c>
    </row>
    <row r="6" spans="1:8">
      <c r="A6" s="1"/>
      <c r="B6" s="4"/>
      <c r="C6" s="4"/>
      <c r="D6" s="4"/>
      <c r="E6" s="4"/>
      <c r="F6" s="9"/>
      <c r="H6" s="9" t="s">
        <v>387</v>
      </c>
    </row>
    <row r="7" spans="1:8">
      <c r="A7" s="1"/>
      <c r="B7" s="4"/>
      <c r="C7" s="4"/>
      <c r="D7" s="4"/>
      <c r="E7" s="4"/>
      <c r="F7" s="9"/>
      <c r="H7" s="9" t="s">
        <v>36</v>
      </c>
    </row>
    <row r="8" spans="1:8">
      <c r="A8" s="1"/>
      <c r="B8" s="4"/>
      <c r="C8" s="4"/>
      <c r="D8" s="4"/>
      <c r="E8" s="4"/>
      <c r="F8" s="9"/>
      <c r="H8" s="9" t="s">
        <v>799</v>
      </c>
    </row>
    <row r="9" spans="1:8">
      <c r="A9" s="1"/>
      <c r="B9" s="4"/>
      <c r="C9" s="4"/>
      <c r="D9" s="4"/>
      <c r="E9" s="4"/>
      <c r="F9" s="9"/>
      <c r="H9" s="9" t="s">
        <v>800</v>
      </c>
    </row>
    <row r="10" spans="1:8">
      <c r="A10" s="1"/>
      <c r="B10" s="4"/>
      <c r="C10" s="4"/>
      <c r="D10" s="4"/>
      <c r="E10" s="4"/>
      <c r="F10" s="9"/>
      <c r="H10" s="9" t="s">
        <v>882</v>
      </c>
    </row>
    <row r="11" spans="1:8">
      <c r="A11" s="1"/>
      <c r="B11" s="138"/>
      <c r="C11" s="138"/>
      <c r="D11" s="138"/>
      <c r="E11" s="138"/>
      <c r="F11" s="138"/>
    </row>
    <row r="12" spans="1:8" ht="102.75" customHeight="1">
      <c r="A12" s="139" t="s">
        <v>828</v>
      </c>
      <c r="B12" s="139"/>
      <c r="C12" s="139"/>
      <c r="D12" s="139"/>
      <c r="E12" s="139"/>
      <c r="F12" s="139"/>
      <c r="G12" s="139"/>
      <c r="H12" s="139"/>
    </row>
    <row r="13" spans="1:8" ht="26.25">
      <c r="A13" s="2"/>
      <c r="B13" s="2"/>
      <c r="C13" s="2"/>
      <c r="D13" s="2"/>
      <c r="E13" s="2"/>
      <c r="F13" s="3" t="s">
        <v>236</v>
      </c>
    </row>
    <row r="14" spans="1:8" ht="61.5" customHeight="1">
      <c r="A14" s="59" t="s">
        <v>237</v>
      </c>
      <c r="B14" s="60" t="s">
        <v>126</v>
      </c>
      <c r="C14" s="60" t="s">
        <v>23</v>
      </c>
      <c r="D14" s="60" t="s">
        <v>238</v>
      </c>
      <c r="E14" s="60" t="s">
        <v>125</v>
      </c>
      <c r="F14" s="121" t="s">
        <v>308</v>
      </c>
      <c r="G14" s="121" t="s">
        <v>639</v>
      </c>
      <c r="H14" s="121" t="s">
        <v>798</v>
      </c>
    </row>
    <row r="15" spans="1:8" ht="15.75">
      <c r="A15" s="20" t="s">
        <v>24</v>
      </c>
      <c r="B15" s="22"/>
      <c r="C15" s="22"/>
      <c r="D15" s="22"/>
      <c r="E15" s="22"/>
      <c r="F15" s="70">
        <f>SUM(F16+F756)</f>
        <v>2869715.4</v>
      </c>
      <c r="G15" s="70">
        <f>SUM(G16+G756)</f>
        <v>2177684.6</v>
      </c>
      <c r="H15" s="70">
        <f>SUM(H16+H756)</f>
        <v>2451798.6</v>
      </c>
    </row>
    <row r="16" spans="1:8" ht="15.75">
      <c r="A16" s="20" t="s">
        <v>217</v>
      </c>
      <c r="B16" s="22"/>
      <c r="C16" s="22"/>
      <c r="D16" s="22"/>
      <c r="E16" s="22"/>
      <c r="F16" s="70">
        <f>SUM(F17+F46)</f>
        <v>2744306.9</v>
      </c>
      <c r="G16" s="70">
        <f>SUM(G17+G46)</f>
        <v>2069364.8000000003</v>
      </c>
      <c r="H16" s="70">
        <f>SUM(H17+H46)</f>
        <v>2305586</v>
      </c>
    </row>
    <row r="17" spans="1:8" ht="31.5">
      <c r="A17" s="20" t="s">
        <v>162</v>
      </c>
      <c r="B17" s="22"/>
      <c r="C17" s="22"/>
      <c r="D17" s="22"/>
      <c r="E17" s="22"/>
      <c r="F17" s="70">
        <f>SUM(F18+F24+F34+F29+F41)</f>
        <v>68450</v>
      </c>
      <c r="G17" s="70">
        <f>SUM(G18+G24+G34+G29+G41)</f>
        <v>71495.600000000006</v>
      </c>
      <c r="H17" s="70">
        <f>SUM(H18+H24+H34+H29+H41)</f>
        <v>71939.8</v>
      </c>
    </row>
    <row r="18" spans="1:8" ht="47.25">
      <c r="A18" s="20" t="s">
        <v>259</v>
      </c>
      <c r="B18" s="12" t="s">
        <v>597</v>
      </c>
      <c r="C18" s="51"/>
      <c r="D18" s="51"/>
      <c r="E18" s="51"/>
      <c r="F18" s="70">
        <f>SUM(F19)</f>
        <v>1404.5</v>
      </c>
      <c r="G18" s="70">
        <f t="shared" ref="G18:H20" si="0">SUM(G19)</f>
        <v>1404.5</v>
      </c>
      <c r="H18" s="70">
        <f t="shared" si="0"/>
        <v>1404.5</v>
      </c>
    </row>
    <row r="19" spans="1:8" ht="15.75">
      <c r="A19" s="63" t="s">
        <v>767</v>
      </c>
      <c r="B19" s="29" t="s">
        <v>768</v>
      </c>
      <c r="C19" s="22"/>
      <c r="D19" s="22"/>
      <c r="E19" s="22"/>
      <c r="F19" s="53">
        <f>SUM(F20)</f>
        <v>1404.5</v>
      </c>
      <c r="G19" s="53">
        <f t="shared" si="0"/>
        <v>1404.5</v>
      </c>
      <c r="H19" s="53">
        <f t="shared" si="0"/>
        <v>1404.5</v>
      </c>
    </row>
    <row r="20" spans="1:8" ht="15.75">
      <c r="A20" s="27" t="s">
        <v>77</v>
      </c>
      <c r="B20" s="29" t="s">
        <v>769</v>
      </c>
      <c r="C20" s="22"/>
      <c r="D20" s="22"/>
      <c r="E20" s="22"/>
      <c r="F20" s="53">
        <f>SUM(F21)</f>
        <v>1404.5</v>
      </c>
      <c r="G20" s="53">
        <f t="shared" si="0"/>
        <v>1404.5</v>
      </c>
      <c r="H20" s="53">
        <f t="shared" si="0"/>
        <v>1404.5</v>
      </c>
    </row>
    <row r="21" spans="1:8" ht="31.5">
      <c r="A21" s="28" t="s">
        <v>373</v>
      </c>
      <c r="B21" s="29" t="s">
        <v>770</v>
      </c>
      <c r="C21" s="50"/>
      <c r="D21" s="50"/>
      <c r="E21" s="50"/>
      <c r="F21" s="53">
        <f>F22+F23</f>
        <v>1404.5</v>
      </c>
      <c r="G21" s="53">
        <f>G22+G23</f>
        <v>1404.5</v>
      </c>
      <c r="H21" s="53">
        <f>H22+H23</f>
        <v>1404.5</v>
      </c>
    </row>
    <row r="22" spans="1:8" ht="78.75">
      <c r="A22" s="28" t="s">
        <v>56</v>
      </c>
      <c r="B22" s="29" t="s">
        <v>770</v>
      </c>
      <c r="C22" s="50" t="s">
        <v>64</v>
      </c>
      <c r="D22" s="50" t="s">
        <v>175</v>
      </c>
      <c r="E22" s="50" t="s">
        <v>99</v>
      </c>
      <c r="F22" s="53">
        <v>1337</v>
      </c>
      <c r="G22" s="53">
        <v>1337.6</v>
      </c>
      <c r="H22" s="53">
        <v>1337.6</v>
      </c>
    </row>
    <row r="23" spans="1:8" ht="31.5">
      <c r="A23" s="28" t="s">
        <v>265</v>
      </c>
      <c r="B23" s="29" t="s">
        <v>770</v>
      </c>
      <c r="C23" s="29" t="s">
        <v>160</v>
      </c>
      <c r="D23" s="50" t="s">
        <v>175</v>
      </c>
      <c r="E23" s="50" t="s">
        <v>99</v>
      </c>
      <c r="F23" s="53">
        <v>67.5</v>
      </c>
      <c r="G23" s="53">
        <v>66.900000000000006</v>
      </c>
      <c r="H23" s="53">
        <v>66.900000000000006</v>
      </c>
    </row>
    <row r="24" spans="1:8" ht="47.25">
      <c r="A24" s="20" t="s">
        <v>249</v>
      </c>
      <c r="B24" s="12" t="s">
        <v>553</v>
      </c>
      <c r="C24" s="51"/>
      <c r="D24" s="51"/>
      <c r="E24" s="51"/>
      <c r="F24" s="70">
        <f>SUM(F26)</f>
        <v>84</v>
      </c>
      <c r="G24" s="70">
        <f>SUM(G26)</f>
        <v>84</v>
      </c>
      <c r="H24" s="70">
        <f>SUM(H26)</f>
        <v>84</v>
      </c>
    </row>
    <row r="25" spans="1:8" ht="15.75">
      <c r="A25" s="63" t="s">
        <v>767</v>
      </c>
      <c r="B25" s="29" t="s">
        <v>808</v>
      </c>
      <c r="C25" s="22"/>
      <c r="D25" s="22"/>
      <c r="E25" s="22"/>
      <c r="F25" s="53">
        <f t="shared" ref="F25:H27" si="1">SUM(F26)</f>
        <v>84</v>
      </c>
      <c r="G25" s="53">
        <f t="shared" si="1"/>
        <v>84</v>
      </c>
      <c r="H25" s="53">
        <f t="shared" si="1"/>
        <v>84</v>
      </c>
    </row>
    <row r="26" spans="1:8" ht="15.75">
      <c r="A26" s="27" t="s">
        <v>77</v>
      </c>
      <c r="B26" s="29" t="s">
        <v>809</v>
      </c>
      <c r="C26" s="22"/>
      <c r="D26" s="22"/>
      <c r="E26" s="22"/>
      <c r="F26" s="53">
        <f t="shared" si="1"/>
        <v>84</v>
      </c>
      <c r="G26" s="53">
        <f t="shared" si="1"/>
        <v>84</v>
      </c>
      <c r="H26" s="53">
        <f t="shared" si="1"/>
        <v>84</v>
      </c>
    </row>
    <row r="27" spans="1:8" ht="63">
      <c r="A27" s="28" t="s">
        <v>215</v>
      </c>
      <c r="B27" s="29" t="s">
        <v>810</v>
      </c>
      <c r="C27" s="50"/>
      <c r="D27" s="50"/>
      <c r="E27" s="50"/>
      <c r="F27" s="53">
        <f>SUM(F28)</f>
        <v>84</v>
      </c>
      <c r="G27" s="53">
        <f t="shared" si="1"/>
        <v>84</v>
      </c>
      <c r="H27" s="53">
        <f t="shared" si="1"/>
        <v>84</v>
      </c>
    </row>
    <row r="28" spans="1:8" ht="31.5">
      <c r="A28" s="28" t="s">
        <v>265</v>
      </c>
      <c r="B28" s="29" t="s">
        <v>810</v>
      </c>
      <c r="C28" s="29" t="s">
        <v>160</v>
      </c>
      <c r="D28" s="29" t="s">
        <v>148</v>
      </c>
      <c r="E28" s="29" t="s">
        <v>179</v>
      </c>
      <c r="F28" s="53">
        <v>84</v>
      </c>
      <c r="G28" s="53">
        <v>84</v>
      </c>
      <c r="H28" s="53">
        <v>84</v>
      </c>
    </row>
    <row r="29" spans="1:8" ht="47.25">
      <c r="A29" s="20" t="s">
        <v>691</v>
      </c>
      <c r="B29" s="12" t="s">
        <v>692</v>
      </c>
      <c r="C29" s="51"/>
      <c r="D29" s="51"/>
      <c r="E29" s="51"/>
      <c r="F29" s="70">
        <f>SUM(F31)</f>
        <v>62611.5</v>
      </c>
      <c r="G29" s="70">
        <f>SUM(G31)</f>
        <v>65220.3</v>
      </c>
      <c r="H29" s="70">
        <f>SUM(H31)</f>
        <v>65220.3</v>
      </c>
    </row>
    <row r="30" spans="1:8" ht="15.75">
      <c r="A30" s="63" t="s">
        <v>767</v>
      </c>
      <c r="B30" s="29" t="s">
        <v>834</v>
      </c>
      <c r="C30" s="22"/>
      <c r="D30" s="22"/>
      <c r="E30" s="22"/>
      <c r="F30" s="53">
        <f>SUM(F31)</f>
        <v>62611.5</v>
      </c>
      <c r="G30" s="53">
        <f>SUM(G31)</f>
        <v>65220.3</v>
      </c>
      <c r="H30" s="53">
        <f>SUM(H31)</f>
        <v>65220.3</v>
      </c>
    </row>
    <row r="31" spans="1:8" ht="31.5">
      <c r="A31" s="27" t="s">
        <v>136</v>
      </c>
      <c r="B31" s="29" t="s">
        <v>835</v>
      </c>
      <c r="C31" s="22"/>
      <c r="D31" s="22"/>
      <c r="E31" s="22"/>
      <c r="F31" s="53">
        <f>SUM(F32+F39)</f>
        <v>62611.5</v>
      </c>
      <c r="G31" s="53">
        <f>SUM(G32+G39)</f>
        <v>65220.3</v>
      </c>
      <c r="H31" s="53">
        <f>SUM(H32+H39)</f>
        <v>65220.3</v>
      </c>
    </row>
    <row r="32" spans="1:8" ht="173.25">
      <c r="A32" s="27" t="s">
        <v>839</v>
      </c>
      <c r="B32" s="29" t="s">
        <v>836</v>
      </c>
      <c r="C32" s="22"/>
      <c r="D32" s="22"/>
      <c r="E32" s="22"/>
      <c r="F32" s="53">
        <f>SUM(F33)</f>
        <v>60002.6</v>
      </c>
      <c r="G32" s="53">
        <f>SUM(G33)</f>
        <v>62611.4</v>
      </c>
      <c r="H32" s="53">
        <f>SUM(H33)</f>
        <v>60002.5</v>
      </c>
    </row>
    <row r="33" spans="1:8" ht="31.5">
      <c r="A33" s="28" t="s">
        <v>173</v>
      </c>
      <c r="B33" s="29" t="s">
        <v>836</v>
      </c>
      <c r="C33" s="50" t="s">
        <v>246</v>
      </c>
      <c r="D33" s="50" t="s">
        <v>144</v>
      </c>
      <c r="E33" s="50" t="s">
        <v>179</v>
      </c>
      <c r="F33" s="53">
        <v>60002.6</v>
      </c>
      <c r="G33" s="53">
        <v>62611.4</v>
      </c>
      <c r="H33" s="53">
        <v>60002.5</v>
      </c>
    </row>
    <row r="34" spans="1:8" ht="47.25" hidden="1">
      <c r="A34" s="20" t="s">
        <v>113</v>
      </c>
      <c r="B34" s="12" t="s">
        <v>408</v>
      </c>
      <c r="C34" s="51"/>
      <c r="D34" s="51"/>
      <c r="E34" s="51"/>
      <c r="F34" s="53">
        <f t="shared" ref="F34:H37" si="2">SUM(F35)</f>
        <v>0</v>
      </c>
      <c r="G34" s="53">
        <f t="shared" si="2"/>
        <v>0</v>
      </c>
      <c r="H34" s="53">
        <f t="shared" si="2"/>
        <v>0</v>
      </c>
    </row>
    <row r="35" spans="1:8" ht="47.25" hidden="1">
      <c r="A35" s="27" t="s">
        <v>114</v>
      </c>
      <c r="B35" s="29" t="s">
        <v>409</v>
      </c>
      <c r="C35" s="22"/>
      <c r="D35" s="22"/>
      <c r="E35" s="22"/>
      <c r="F35" s="53">
        <f t="shared" si="2"/>
        <v>0</v>
      </c>
      <c r="G35" s="53">
        <f t="shared" si="2"/>
        <v>0</v>
      </c>
      <c r="H35" s="53">
        <f t="shared" si="2"/>
        <v>0</v>
      </c>
    </row>
    <row r="36" spans="1:8" ht="110.25" hidden="1">
      <c r="A36" s="27" t="s">
        <v>76</v>
      </c>
      <c r="B36" s="29" t="s">
        <v>410</v>
      </c>
      <c r="C36" s="22"/>
      <c r="D36" s="22"/>
      <c r="E36" s="22"/>
      <c r="F36" s="53">
        <f t="shared" si="2"/>
        <v>0</v>
      </c>
      <c r="G36" s="53">
        <f t="shared" si="2"/>
        <v>0</v>
      </c>
      <c r="H36" s="53">
        <f t="shared" si="2"/>
        <v>0</v>
      </c>
    </row>
    <row r="37" spans="1:8" ht="47.25" hidden="1">
      <c r="A37" s="28" t="s">
        <v>80</v>
      </c>
      <c r="B37" s="29" t="s">
        <v>311</v>
      </c>
      <c r="C37" s="22"/>
      <c r="D37" s="22"/>
      <c r="E37" s="22"/>
      <c r="F37" s="53">
        <f t="shared" si="2"/>
        <v>0</v>
      </c>
      <c r="G37" s="53">
        <f t="shared" si="2"/>
        <v>0</v>
      </c>
      <c r="H37" s="53">
        <f t="shared" si="2"/>
        <v>0</v>
      </c>
    </row>
    <row r="38" spans="1:8" ht="15.75" hidden="1">
      <c r="A38" s="28" t="s">
        <v>157</v>
      </c>
      <c r="B38" s="29" t="s">
        <v>311</v>
      </c>
      <c r="C38" s="50" t="s">
        <v>210</v>
      </c>
      <c r="D38" s="50" t="s">
        <v>176</v>
      </c>
      <c r="E38" s="50" t="s">
        <v>177</v>
      </c>
      <c r="F38" s="53">
        <v>0</v>
      </c>
      <c r="G38" s="53">
        <v>0</v>
      </c>
      <c r="H38" s="53">
        <v>0</v>
      </c>
    </row>
    <row r="39" spans="1:8" ht="63">
      <c r="A39" s="28" t="s">
        <v>861</v>
      </c>
      <c r="B39" s="29" t="s">
        <v>859</v>
      </c>
      <c r="C39" s="50"/>
      <c r="D39" s="50"/>
      <c r="E39" s="50"/>
      <c r="F39" s="53">
        <f>SUM(F40)</f>
        <v>2608.9</v>
      </c>
      <c r="G39" s="53">
        <f>SUM(G40)</f>
        <v>2608.9</v>
      </c>
      <c r="H39" s="53">
        <f>SUM(H40)</f>
        <v>5217.8</v>
      </c>
    </row>
    <row r="40" spans="1:8" ht="31.5">
      <c r="A40" s="28" t="s">
        <v>173</v>
      </c>
      <c r="B40" s="29" t="s">
        <v>859</v>
      </c>
      <c r="C40" s="50" t="s">
        <v>246</v>
      </c>
      <c r="D40" s="50" t="s">
        <v>144</v>
      </c>
      <c r="E40" s="50" t="s">
        <v>179</v>
      </c>
      <c r="F40" s="53">
        <v>2608.9</v>
      </c>
      <c r="G40" s="53">
        <v>2608.9</v>
      </c>
      <c r="H40" s="53">
        <v>5217.8</v>
      </c>
    </row>
    <row r="41" spans="1:8" ht="47.25">
      <c r="A41" s="20" t="s">
        <v>113</v>
      </c>
      <c r="B41" s="80" t="s">
        <v>408</v>
      </c>
      <c r="C41" s="75"/>
      <c r="D41" s="75"/>
      <c r="E41" s="75"/>
      <c r="F41" s="70">
        <f>SUM(F43)</f>
        <v>4350</v>
      </c>
      <c r="G41" s="70">
        <f>SUM(G43)</f>
        <v>4786.8</v>
      </c>
      <c r="H41" s="70">
        <f>SUM(H43)</f>
        <v>5231</v>
      </c>
    </row>
    <row r="42" spans="1:8" ht="47.25">
      <c r="A42" s="27" t="s">
        <v>114</v>
      </c>
      <c r="B42" s="81" t="s">
        <v>409</v>
      </c>
      <c r="C42" s="78"/>
      <c r="D42" s="78"/>
      <c r="E42" s="78"/>
      <c r="F42" s="53">
        <f t="shared" ref="F42:H44" si="3">SUM(F43)</f>
        <v>4350</v>
      </c>
      <c r="G42" s="53">
        <f t="shared" si="3"/>
        <v>4786.8</v>
      </c>
      <c r="H42" s="53">
        <f t="shared" si="3"/>
        <v>5231</v>
      </c>
    </row>
    <row r="43" spans="1:8" ht="110.25">
      <c r="A43" s="27" t="s">
        <v>76</v>
      </c>
      <c r="B43" s="81" t="s">
        <v>410</v>
      </c>
      <c r="C43" s="78"/>
      <c r="D43" s="78"/>
      <c r="E43" s="78"/>
      <c r="F43" s="53">
        <f t="shared" si="3"/>
        <v>4350</v>
      </c>
      <c r="G43" s="53">
        <f t="shared" si="3"/>
        <v>4786.8</v>
      </c>
      <c r="H43" s="53">
        <f t="shared" si="3"/>
        <v>5231</v>
      </c>
    </row>
    <row r="44" spans="1:8" ht="47.25">
      <c r="A44" s="28" t="s">
        <v>80</v>
      </c>
      <c r="B44" s="81" t="s">
        <v>311</v>
      </c>
      <c r="C44" s="78"/>
      <c r="D44" s="78"/>
      <c r="E44" s="78"/>
      <c r="F44" s="53">
        <f t="shared" si="3"/>
        <v>4350</v>
      </c>
      <c r="G44" s="53">
        <f t="shared" si="3"/>
        <v>4786.8</v>
      </c>
      <c r="H44" s="53">
        <f t="shared" si="3"/>
        <v>5231</v>
      </c>
    </row>
    <row r="45" spans="1:8" ht="15.75">
      <c r="A45" s="28" t="s">
        <v>157</v>
      </c>
      <c r="B45" s="81" t="s">
        <v>311</v>
      </c>
      <c r="C45" s="24" t="s">
        <v>210</v>
      </c>
      <c r="D45" s="24" t="s">
        <v>176</v>
      </c>
      <c r="E45" s="24" t="s">
        <v>177</v>
      </c>
      <c r="F45" s="53">
        <v>4350</v>
      </c>
      <c r="G45" s="53">
        <v>4786.8</v>
      </c>
      <c r="H45" s="53">
        <v>5231</v>
      </c>
    </row>
    <row r="46" spans="1:8" ht="31.5">
      <c r="A46" s="20" t="s">
        <v>264</v>
      </c>
      <c r="B46" s="22"/>
      <c r="C46" s="22"/>
      <c r="D46" s="22"/>
      <c r="E46" s="22"/>
      <c r="F46" s="70">
        <f>SUM(F47+F59+F92+F96+F226+F356+F427+F474+F492+F501+F519+F527+F541+F548+F614+F624+F646+F653+F667+F684+F671+F709+F675+F694+F723+F705+F731+F735+F748+F752+F698)</f>
        <v>2675856.9</v>
      </c>
      <c r="G46" s="70">
        <f>SUM(G47+G59+G92+G96+G226+G356+G427+G474+G492+G501+G519+G527+G541+G548+G614+G624+G646+G653+G667+G684+G671+G709+G675+G694+G723+G705+G731+G735)</f>
        <v>1997869.2000000002</v>
      </c>
      <c r="H46" s="70">
        <f>SUM(H47+H59+H92+H96+H226+H356+H427+H474+H492+H501+H519+H527+H541+H548+H614+H624+H646+H653+H667+H684+H671+H709+H675+H694+H723+H705+H731+H735)</f>
        <v>2233646.2000000002</v>
      </c>
    </row>
    <row r="47" spans="1:8" ht="31.5">
      <c r="A47" s="82" t="s">
        <v>829</v>
      </c>
      <c r="B47" s="12" t="s">
        <v>433</v>
      </c>
      <c r="C47" s="51"/>
      <c r="D47" s="51"/>
      <c r="E47" s="51"/>
      <c r="F47" s="70">
        <f>SUM(F52+F55+F48)</f>
        <v>2700</v>
      </c>
      <c r="G47" s="70">
        <f>SUM(G52+G55+G48)</f>
        <v>1500</v>
      </c>
      <c r="H47" s="70">
        <f>SUM(H52+H55+H48)</f>
        <v>1500</v>
      </c>
    </row>
    <row r="48" spans="1:8" ht="94.5">
      <c r="A48" s="27" t="s">
        <v>280</v>
      </c>
      <c r="B48" s="29" t="s">
        <v>1013</v>
      </c>
      <c r="C48" s="50"/>
      <c r="D48" s="50"/>
      <c r="E48" s="50"/>
      <c r="F48" s="53">
        <f>SUM(F49)</f>
        <v>1980.3</v>
      </c>
      <c r="G48" s="70"/>
      <c r="H48" s="70"/>
    </row>
    <row r="49" spans="1:8" ht="63">
      <c r="A49" s="28" t="s">
        <v>364</v>
      </c>
      <c r="B49" s="29" t="s">
        <v>1010</v>
      </c>
      <c r="C49" s="50"/>
      <c r="D49" s="50"/>
      <c r="E49" s="50"/>
      <c r="F49" s="53">
        <f>SUM(F50:F51)</f>
        <v>1980.3</v>
      </c>
      <c r="G49" s="70"/>
      <c r="H49" s="70"/>
    </row>
    <row r="50" spans="1:8" ht="15.75">
      <c r="A50" s="27" t="s">
        <v>157</v>
      </c>
      <c r="B50" s="29" t="s">
        <v>1010</v>
      </c>
      <c r="C50" s="50" t="s">
        <v>210</v>
      </c>
      <c r="D50" s="50" t="s">
        <v>180</v>
      </c>
      <c r="E50" s="50" t="s">
        <v>177</v>
      </c>
      <c r="F50" s="53">
        <v>1022.4</v>
      </c>
      <c r="G50" s="70"/>
      <c r="H50" s="70"/>
    </row>
    <row r="51" spans="1:8" ht="15.75">
      <c r="A51" s="27" t="s">
        <v>157</v>
      </c>
      <c r="B51" s="29" t="s">
        <v>1010</v>
      </c>
      <c r="C51" s="50" t="s">
        <v>210</v>
      </c>
      <c r="D51" s="50" t="s">
        <v>148</v>
      </c>
      <c r="E51" s="50" t="s">
        <v>175</v>
      </c>
      <c r="F51" s="53">
        <v>957.9</v>
      </c>
      <c r="G51" s="70"/>
      <c r="H51" s="70"/>
    </row>
    <row r="52" spans="1:8" ht="31.5">
      <c r="A52" s="27" t="s">
        <v>199</v>
      </c>
      <c r="B52" s="29" t="s">
        <v>578</v>
      </c>
      <c r="C52" s="50"/>
      <c r="D52" s="50"/>
      <c r="E52" s="50"/>
      <c r="F52" s="53">
        <f t="shared" ref="F52:H53" si="4">SUM(F53)</f>
        <v>241.7</v>
      </c>
      <c r="G52" s="53">
        <f t="shared" si="4"/>
        <v>1500</v>
      </c>
      <c r="H52" s="53">
        <f t="shared" si="4"/>
        <v>1500</v>
      </c>
    </row>
    <row r="53" spans="1:8" ht="63">
      <c r="A53" s="28" t="s">
        <v>364</v>
      </c>
      <c r="B53" s="29" t="s">
        <v>579</v>
      </c>
      <c r="C53" s="50"/>
      <c r="D53" s="50"/>
      <c r="E53" s="50"/>
      <c r="F53" s="53">
        <f t="shared" si="4"/>
        <v>241.7</v>
      </c>
      <c r="G53" s="53">
        <f t="shared" si="4"/>
        <v>1500</v>
      </c>
      <c r="H53" s="53">
        <f t="shared" si="4"/>
        <v>1500</v>
      </c>
    </row>
    <row r="54" spans="1:8" ht="31.5">
      <c r="A54" s="28" t="s">
        <v>265</v>
      </c>
      <c r="B54" s="29" t="s">
        <v>579</v>
      </c>
      <c r="C54" s="50" t="s">
        <v>160</v>
      </c>
      <c r="D54" s="50" t="s">
        <v>180</v>
      </c>
      <c r="E54" s="50" t="s">
        <v>176</v>
      </c>
      <c r="F54" s="53">
        <v>241.7</v>
      </c>
      <c r="G54" s="53">
        <v>1500</v>
      </c>
      <c r="H54" s="53">
        <v>1500</v>
      </c>
    </row>
    <row r="55" spans="1:8" ht="31.5">
      <c r="A55" s="129" t="s">
        <v>19</v>
      </c>
      <c r="B55" s="29" t="s">
        <v>1063</v>
      </c>
      <c r="C55" s="50"/>
      <c r="D55" s="50"/>
      <c r="E55" s="50"/>
      <c r="F55" s="53">
        <f>SUM(F56)</f>
        <v>478</v>
      </c>
      <c r="G55" s="53"/>
      <c r="H55" s="53"/>
    </row>
    <row r="56" spans="1:8" ht="63">
      <c r="A56" s="28" t="s">
        <v>364</v>
      </c>
      <c r="B56" s="29" t="s">
        <v>1064</v>
      </c>
      <c r="C56" s="50"/>
      <c r="D56" s="50"/>
      <c r="E56" s="50"/>
      <c r="F56" s="53">
        <f>SUM(F57:F58)</f>
        <v>478</v>
      </c>
      <c r="G56" s="53"/>
      <c r="H56" s="53"/>
    </row>
    <row r="57" spans="1:8" ht="47.25">
      <c r="A57" s="28" t="s">
        <v>244</v>
      </c>
      <c r="B57" s="29" t="s">
        <v>1064</v>
      </c>
      <c r="C57" s="50" t="s">
        <v>7</v>
      </c>
      <c r="D57" s="50" t="s">
        <v>182</v>
      </c>
      <c r="E57" s="50" t="s">
        <v>175</v>
      </c>
      <c r="F57" s="53">
        <v>198</v>
      </c>
      <c r="G57" s="53"/>
      <c r="H57" s="53"/>
    </row>
    <row r="58" spans="1:8" ht="47.25">
      <c r="A58" s="28" t="s">
        <v>244</v>
      </c>
      <c r="B58" s="29" t="s">
        <v>1064</v>
      </c>
      <c r="C58" s="50" t="s">
        <v>7</v>
      </c>
      <c r="D58" s="50" t="s">
        <v>182</v>
      </c>
      <c r="E58" s="50" t="s">
        <v>176</v>
      </c>
      <c r="F58" s="53">
        <v>280</v>
      </c>
      <c r="G58" s="53"/>
      <c r="H58" s="53"/>
    </row>
    <row r="59" spans="1:8" ht="63">
      <c r="A59" s="20" t="s">
        <v>830</v>
      </c>
      <c r="B59" s="12" t="s">
        <v>412</v>
      </c>
      <c r="C59" s="51"/>
      <c r="D59" s="51"/>
      <c r="E59" s="51"/>
      <c r="F59" s="70">
        <f>SUM(F60+F64+F68+F72+F81)</f>
        <v>153209.9</v>
      </c>
      <c r="G59" s="70">
        <f>SUM(G60+G64+G68+G72+G81)</f>
        <v>93451.700000000012</v>
      </c>
      <c r="H59" s="70">
        <f>SUM(H60+H64+H68+H72+H81)</f>
        <v>93598.1</v>
      </c>
    </row>
    <row r="60" spans="1:8" ht="47.25">
      <c r="A60" s="62" t="s">
        <v>163</v>
      </c>
      <c r="B60" s="29" t="s">
        <v>413</v>
      </c>
      <c r="C60" s="50"/>
      <c r="D60" s="50"/>
      <c r="E60" s="50"/>
      <c r="F60" s="53">
        <f>SUM(F62)</f>
        <v>5810.8</v>
      </c>
      <c r="G60" s="53">
        <f>SUM(G62)</f>
        <v>5332.5</v>
      </c>
      <c r="H60" s="53">
        <f>SUM(H62)</f>
        <v>5499.1</v>
      </c>
    </row>
    <row r="61" spans="1:8" ht="15.75">
      <c r="A61" s="62" t="s">
        <v>25</v>
      </c>
      <c r="B61" s="29" t="s">
        <v>414</v>
      </c>
      <c r="C61" s="50"/>
      <c r="D61" s="50"/>
      <c r="E61" s="50"/>
      <c r="F61" s="53">
        <f t="shared" ref="F61:H62" si="5">SUM(F62)</f>
        <v>5810.8</v>
      </c>
      <c r="G61" s="53">
        <f t="shared" si="5"/>
        <v>5332.5</v>
      </c>
      <c r="H61" s="53">
        <f t="shared" si="5"/>
        <v>5499.1</v>
      </c>
    </row>
    <row r="62" spans="1:8" ht="47.25">
      <c r="A62" s="62" t="s">
        <v>107</v>
      </c>
      <c r="B62" s="29" t="s">
        <v>415</v>
      </c>
      <c r="C62" s="50"/>
      <c r="D62" s="50"/>
      <c r="E62" s="50"/>
      <c r="F62" s="53">
        <f t="shared" si="5"/>
        <v>5810.8</v>
      </c>
      <c r="G62" s="53">
        <f t="shared" si="5"/>
        <v>5332.5</v>
      </c>
      <c r="H62" s="53">
        <f t="shared" si="5"/>
        <v>5499.1</v>
      </c>
    </row>
    <row r="63" spans="1:8" ht="15.75">
      <c r="A63" s="27" t="s">
        <v>157</v>
      </c>
      <c r="B63" s="29" t="s">
        <v>415</v>
      </c>
      <c r="C63" s="50" t="s">
        <v>210</v>
      </c>
      <c r="D63" s="50" t="s">
        <v>179</v>
      </c>
      <c r="E63" s="50" t="s">
        <v>143</v>
      </c>
      <c r="F63" s="53">
        <v>5810.8</v>
      </c>
      <c r="G63" s="53">
        <v>5332.5</v>
      </c>
      <c r="H63" s="53">
        <v>5499.1</v>
      </c>
    </row>
    <row r="64" spans="1:8" ht="47.25">
      <c r="A64" s="27" t="s">
        <v>260</v>
      </c>
      <c r="B64" s="29" t="s">
        <v>416</v>
      </c>
      <c r="C64" s="29"/>
      <c r="D64" s="50"/>
      <c r="E64" s="50"/>
      <c r="F64" s="53">
        <f t="shared" ref="F64:H66" si="6">SUM(F65)</f>
        <v>2280</v>
      </c>
      <c r="G64" s="53">
        <f t="shared" si="6"/>
        <v>2200</v>
      </c>
      <c r="H64" s="53">
        <f t="shared" si="6"/>
        <v>2200</v>
      </c>
    </row>
    <row r="65" spans="1:8" ht="15.75">
      <c r="A65" s="62" t="s">
        <v>25</v>
      </c>
      <c r="B65" s="29" t="s">
        <v>313</v>
      </c>
      <c r="C65" s="50"/>
      <c r="D65" s="50"/>
      <c r="E65" s="50"/>
      <c r="F65" s="53">
        <f t="shared" si="6"/>
        <v>2280</v>
      </c>
      <c r="G65" s="53">
        <f t="shared" si="6"/>
        <v>2200</v>
      </c>
      <c r="H65" s="53">
        <f t="shared" si="6"/>
        <v>2200</v>
      </c>
    </row>
    <row r="66" spans="1:8" ht="47.25">
      <c r="A66" s="28" t="s">
        <v>676</v>
      </c>
      <c r="B66" s="29" t="s">
        <v>677</v>
      </c>
      <c r="C66" s="29"/>
      <c r="D66" s="50"/>
      <c r="E66" s="50"/>
      <c r="F66" s="53">
        <f t="shared" si="6"/>
        <v>2280</v>
      </c>
      <c r="G66" s="53">
        <f t="shared" si="6"/>
        <v>2200</v>
      </c>
      <c r="H66" s="53">
        <f t="shared" si="6"/>
        <v>2200</v>
      </c>
    </row>
    <row r="67" spans="1:8" ht="15.75">
      <c r="A67" s="27" t="s">
        <v>157</v>
      </c>
      <c r="B67" s="29" t="s">
        <v>677</v>
      </c>
      <c r="C67" s="29" t="s">
        <v>210</v>
      </c>
      <c r="D67" s="50" t="s">
        <v>179</v>
      </c>
      <c r="E67" s="50" t="s">
        <v>143</v>
      </c>
      <c r="F67" s="69">
        <v>2280</v>
      </c>
      <c r="G67" s="69">
        <v>2200</v>
      </c>
      <c r="H67" s="69">
        <v>2200</v>
      </c>
    </row>
    <row r="68" spans="1:8" ht="47.25">
      <c r="A68" s="62" t="s">
        <v>8</v>
      </c>
      <c r="B68" s="29" t="s">
        <v>417</v>
      </c>
      <c r="C68" s="29"/>
      <c r="D68" s="50"/>
      <c r="E68" s="50"/>
      <c r="F68" s="53">
        <f>SUM(F70)</f>
        <v>20891.8</v>
      </c>
      <c r="G68" s="53">
        <f>SUM(G70)</f>
        <v>18451.900000000001</v>
      </c>
      <c r="H68" s="53">
        <f>SUM(H70)</f>
        <v>19011</v>
      </c>
    </row>
    <row r="69" spans="1:8" ht="15.75">
      <c r="A69" s="62" t="s">
        <v>25</v>
      </c>
      <c r="B69" s="29" t="s">
        <v>314</v>
      </c>
      <c r="C69" s="29"/>
      <c r="D69" s="50"/>
      <c r="E69" s="50"/>
      <c r="F69" s="53">
        <f t="shared" ref="F69:H70" si="7">SUM(F70)</f>
        <v>20891.8</v>
      </c>
      <c r="G69" s="53">
        <f t="shared" si="7"/>
        <v>18451.900000000001</v>
      </c>
      <c r="H69" s="53">
        <f t="shared" si="7"/>
        <v>19011</v>
      </c>
    </row>
    <row r="70" spans="1:8" ht="47.25">
      <c r="A70" s="62" t="s">
        <v>108</v>
      </c>
      <c r="B70" s="29" t="s">
        <v>315</v>
      </c>
      <c r="C70" s="29"/>
      <c r="D70" s="50"/>
      <c r="E70" s="50"/>
      <c r="F70" s="53">
        <f t="shared" si="7"/>
        <v>20891.8</v>
      </c>
      <c r="G70" s="53">
        <f t="shared" si="7"/>
        <v>18451.900000000001</v>
      </c>
      <c r="H70" s="53">
        <f t="shared" si="7"/>
        <v>19011</v>
      </c>
    </row>
    <row r="71" spans="1:8" ht="15.75">
      <c r="A71" s="27" t="s">
        <v>157</v>
      </c>
      <c r="B71" s="29" t="s">
        <v>315</v>
      </c>
      <c r="C71" s="29" t="s">
        <v>210</v>
      </c>
      <c r="D71" s="50" t="s">
        <v>179</v>
      </c>
      <c r="E71" s="50" t="s">
        <v>143</v>
      </c>
      <c r="F71" s="53">
        <v>20891.8</v>
      </c>
      <c r="G71" s="53">
        <v>18451.900000000001</v>
      </c>
      <c r="H71" s="53">
        <v>19011</v>
      </c>
    </row>
    <row r="72" spans="1:8" ht="47.25">
      <c r="A72" s="62" t="s">
        <v>120</v>
      </c>
      <c r="B72" s="29" t="s">
        <v>418</v>
      </c>
      <c r="C72" s="29"/>
      <c r="D72" s="50"/>
      <c r="E72" s="50"/>
      <c r="F72" s="53">
        <f>SUM(F73+F78)</f>
        <v>17292.5</v>
      </c>
      <c r="G72" s="53">
        <f>SUM(G73+G78)</f>
        <v>33703.9</v>
      </c>
      <c r="H72" s="53">
        <f>SUM(H73+H78)</f>
        <v>2000</v>
      </c>
    </row>
    <row r="73" spans="1:8" ht="15.75">
      <c r="A73" s="62" t="s">
        <v>25</v>
      </c>
      <c r="B73" s="29" t="s">
        <v>316</v>
      </c>
      <c r="C73" s="29"/>
      <c r="D73" s="50"/>
      <c r="E73" s="50"/>
      <c r="F73" s="53">
        <f>SUM(F74+F76)</f>
        <v>4269.1000000000004</v>
      </c>
      <c r="G73" s="53">
        <f>SUM(G74+G76)</f>
        <v>2000</v>
      </c>
      <c r="H73" s="53">
        <f>SUM(H74+H76)</f>
        <v>2000</v>
      </c>
    </row>
    <row r="74" spans="1:8" ht="47.25">
      <c r="A74" s="62" t="s">
        <v>240</v>
      </c>
      <c r="B74" s="29" t="s">
        <v>317</v>
      </c>
      <c r="C74" s="29"/>
      <c r="D74" s="50"/>
      <c r="E74" s="50"/>
      <c r="F74" s="53">
        <f>SUM(F75)</f>
        <v>1770.3</v>
      </c>
      <c r="G74" s="53">
        <f>SUM(G75)</f>
        <v>2000</v>
      </c>
      <c r="H74" s="53">
        <f>SUM(H75)</f>
        <v>2000</v>
      </c>
    </row>
    <row r="75" spans="1:8" ht="15.75">
      <c r="A75" s="27" t="s">
        <v>157</v>
      </c>
      <c r="B75" s="29" t="s">
        <v>317</v>
      </c>
      <c r="C75" s="29" t="s">
        <v>210</v>
      </c>
      <c r="D75" s="50" t="s">
        <v>179</v>
      </c>
      <c r="E75" s="50" t="s">
        <v>143</v>
      </c>
      <c r="F75" s="53">
        <v>1770.3</v>
      </c>
      <c r="G75" s="53">
        <v>2000</v>
      </c>
      <c r="H75" s="53">
        <v>2000</v>
      </c>
    </row>
    <row r="76" spans="1:8" ht="47.25">
      <c r="A76" s="27" t="s">
        <v>164</v>
      </c>
      <c r="B76" s="29" t="s">
        <v>1065</v>
      </c>
      <c r="C76" s="29"/>
      <c r="D76" s="50"/>
      <c r="E76" s="50"/>
      <c r="F76" s="53">
        <f>SUM(F77)</f>
        <v>2498.8000000000002</v>
      </c>
      <c r="G76" s="53"/>
      <c r="H76" s="53"/>
    </row>
    <row r="77" spans="1:8" ht="15.75">
      <c r="A77" s="27" t="s">
        <v>157</v>
      </c>
      <c r="B77" s="29" t="s">
        <v>1065</v>
      </c>
      <c r="C77" s="29" t="s">
        <v>210</v>
      </c>
      <c r="D77" s="50" t="s">
        <v>179</v>
      </c>
      <c r="E77" s="50" t="s">
        <v>143</v>
      </c>
      <c r="F77" s="53">
        <v>2498.8000000000002</v>
      </c>
      <c r="G77" s="53"/>
      <c r="H77" s="53"/>
    </row>
    <row r="78" spans="1:8" ht="31.5">
      <c r="A78" s="27" t="s">
        <v>199</v>
      </c>
      <c r="B78" s="29" t="s">
        <v>898</v>
      </c>
      <c r="C78" s="50"/>
      <c r="D78" s="50"/>
      <c r="E78" s="50"/>
      <c r="F78" s="53">
        <f>SUM(F79)</f>
        <v>13023.4</v>
      </c>
      <c r="G78" s="53">
        <f>SUM(G79)</f>
        <v>31703.9</v>
      </c>
      <c r="H78" s="53"/>
    </row>
    <row r="79" spans="1:8" ht="47.25">
      <c r="A79" s="27" t="s">
        <v>164</v>
      </c>
      <c r="B79" s="29" t="s">
        <v>897</v>
      </c>
      <c r="C79" s="50"/>
      <c r="D79" s="50"/>
      <c r="E79" s="50"/>
      <c r="F79" s="53">
        <f>SUM(F80)</f>
        <v>13023.4</v>
      </c>
      <c r="G79" s="53">
        <f>SUM(G80)</f>
        <v>31703.9</v>
      </c>
      <c r="H79" s="53"/>
    </row>
    <row r="80" spans="1:8" ht="31.5">
      <c r="A80" s="28" t="s">
        <v>265</v>
      </c>
      <c r="B80" s="29" t="s">
        <v>897</v>
      </c>
      <c r="C80" s="29" t="s">
        <v>160</v>
      </c>
      <c r="D80" s="50" t="s">
        <v>179</v>
      </c>
      <c r="E80" s="50" t="s">
        <v>143</v>
      </c>
      <c r="F80" s="53">
        <v>13023.4</v>
      </c>
      <c r="G80" s="53">
        <v>31703.9</v>
      </c>
      <c r="H80" s="53"/>
    </row>
    <row r="81" spans="1:8" ht="63">
      <c r="A81" s="62" t="s">
        <v>32</v>
      </c>
      <c r="B81" s="29" t="s">
        <v>419</v>
      </c>
      <c r="C81" s="29"/>
      <c r="D81" s="50"/>
      <c r="E81" s="50"/>
      <c r="F81" s="53">
        <f>SUM(F82+F87)</f>
        <v>106934.79999999999</v>
      </c>
      <c r="G81" s="53">
        <f>SUM(G82+G87)</f>
        <v>33763.4</v>
      </c>
      <c r="H81" s="53">
        <f>SUM(H82+H87)</f>
        <v>64888</v>
      </c>
    </row>
    <row r="82" spans="1:8" ht="15.75">
      <c r="A82" s="62" t="s">
        <v>25</v>
      </c>
      <c r="B82" s="29" t="s">
        <v>318</v>
      </c>
      <c r="C82" s="29"/>
      <c r="D82" s="50"/>
      <c r="E82" s="50"/>
      <c r="F82" s="53">
        <f>SUM(F83+F85)</f>
        <v>46017.7</v>
      </c>
      <c r="G82" s="53">
        <f>SUM(G83+G85)</f>
        <v>26677.100000000002</v>
      </c>
      <c r="H82" s="53">
        <f>SUM(H83+H85)</f>
        <v>64888</v>
      </c>
    </row>
    <row r="83" spans="1:8" ht="47.25">
      <c r="A83" s="27" t="s">
        <v>109</v>
      </c>
      <c r="B83" s="29" t="s">
        <v>319</v>
      </c>
      <c r="C83" s="50"/>
      <c r="D83" s="50"/>
      <c r="E83" s="50"/>
      <c r="F83" s="53">
        <f>SUM(F84)</f>
        <v>12681.7</v>
      </c>
      <c r="G83" s="53">
        <f>SUM(G84)</f>
        <v>16484.900000000001</v>
      </c>
      <c r="H83" s="53">
        <f>SUM(H84)</f>
        <v>16656.2</v>
      </c>
    </row>
    <row r="84" spans="1:8" ht="15.75">
      <c r="A84" s="27" t="s">
        <v>157</v>
      </c>
      <c r="B84" s="29" t="s">
        <v>319</v>
      </c>
      <c r="C84" s="50" t="s">
        <v>210</v>
      </c>
      <c r="D84" s="50" t="s">
        <v>179</v>
      </c>
      <c r="E84" s="50" t="s">
        <v>143</v>
      </c>
      <c r="F84" s="53">
        <v>12681.7</v>
      </c>
      <c r="G84" s="53">
        <v>16484.900000000001</v>
      </c>
      <c r="H84" s="53">
        <v>16656.2</v>
      </c>
    </row>
    <row r="85" spans="1:8" ht="47.25">
      <c r="A85" s="27" t="s">
        <v>164</v>
      </c>
      <c r="B85" s="29" t="s">
        <v>837</v>
      </c>
      <c r="C85" s="50"/>
      <c r="D85" s="50"/>
      <c r="E85" s="50"/>
      <c r="F85" s="53">
        <f>SUM(F86)</f>
        <v>33336</v>
      </c>
      <c r="G85" s="53">
        <f>SUM(G86)</f>
        <v>10192.200000000001</v>
      </c>
      <c r="H85" s="53">
        <f>SUM(H86)</f>
        <v>48231.8</v>
      </c>
    </row>
    <row r="86" spans="1:8" ht="15.75">
      <c r="A86" s="27" t="s">
        <v>157</v>
      </c>
      <c r="B86" s="29" t="s">
        <v>837</v>
      </c>
      <c r="C86" s="29" t="s">
        <v>210</v>
      </c>
      <c r="D86" s="50" t="s">
        <v>179</v>
      </c>
      <c r="E86" s="50" t="s">
        <v>143</v>
      </c>
      <c r="F86" s="53">
        <v>33336</v>
      </c>
      <c r="G86" s="53">
        <v>10192.200000000001</v>
      </c>
      <c r="H86" s="53">
        <v>48231.8</v>
      </c>
    </row>
    <row r="87" spans="1:8" ht="31.5">
      <c r="A87" s="27" t="s">
        <v>199</v>
      </c>
      <c r="B87" s="29" t="s">
        <v>899</v>
      </c>
      <c r="C87" s="29"/>
      <c r="D87" s="50"/>
      <c r="E87" s="50"/>
      <c r="F87" s="53">
        <f>SUM(F88+F90)</f>
        <v>60917.1</v>
      </c>
      <c r="G87" s="53">
        <f>SUM(G88+G90)</f>
        <v>7086.3</v>
      </c>
      <c r="H87" s="53"/>
    </row>
    <row r="88" spans="1:8" ht="47.25">
      <c r="A88" s="27" t="s">
        <v>109</v>
      </c>
      <c r="B88" s="29" t="s">
        <v>900</v>
      </c>
      <c r="C88" s="29"/>
      <c r="D88" s="50"/>
      <c r="E88" s="50"/>
      <c r="F88" s="53">
        <f>SUM(F89)</f>
        <v>125</v>
      </c>
      <c r="G88" s="53"/>
      <c r="H88" s="53"/>
    </row>
    <row r="89" spans="1:8" ht="31.5">
      <c r="A89" s="28" t="s">
        <v>265</v>
      </c>
      <c r="B89" s="29" t="s">
        <v>900</v>
      </c>
      <c r="C89" s="29" t="s">
        <v>160</v>
      </c>
      <c r="D89" s="50" t="s">
        <v>179</v>
      </c>
      <c r="E89" s="50" t="s">
        <v>143</v>
      </c>
      <c r="F89" s="53">
        <v>125</v>
      </c>
      <c r="G89" s="53"/>
      <c r="H89" s="53"/>
    </row>
    <row r="90" spans="1:8" ht="47.25">
      <c r="A90" s="27" t="s">
        <v>109</v>
      </c>
      <c r="B90" s="29" t="s">
        <v>901</v>
      </c>
      <c r="C90" s="29"/>
      <c r="D90" s="50"/>
      <c r="E90" s="50"/>
      <c r="F90" s="53">
        <f>SUM(F91)</f>
        <v>60792.1</v>
      </c>
      <c r="G90" s="53">
        <f>SUM(G91)</f>
        <v>7086.3</v>
      </c>
      <c r="H90" s="53"/>
    </row>
    <row r="91" spans="1:8" ht="31.5">
      <c r="A91" s="28" t="s">
        <v>265</v>
      </c>
      <c r="B91" s="29" t="s">
        <v>901</v>
      </c>
      <c r="C91" s="29" t="s">
        <v>160</v>
      </c>
      <c r="D91" s="50" t="s">
        <v>179</v>
      </c>
      <c r="E91" s="50" t="s">
        <v>143</v>
      </c>
      <c r="F91" s="53">
        <v>60792.1</v>
      </c>
      <c r="G91" s="53">
        <v>7086.3</v>
      </c>
      <c r="H91" s="53"/>
    </row>
    <row r="92" spans="1:8" ht="47.25">
      <c r="A92" s="21" t="s">
        <v>117</v>
      </c>
      <c r="B92" s="12" t="s">
        <v>494</v>
      </c>
      <c r="C92" s="51"/>
      <c r="D92" s="51"/>
      <c r="E92" s="51"/>
      <c r="F92" s="70">
        <f t="shared" ref="F92:H94" si="8">SUM(F93)</f>
        <v>357</v>
      </c>
      <c r="G92" s="70">
        <f t="shared" si="8"/>
        <v>37.5</v>
      </c>
      <c r="H92" s="70">
        <f t="shared" si="8"/>
        <v>37.5</v>
      </c>
    </row>
    <row r="93" spans="1:8" ht="15.75">
      <c r="A93" s="28" t="s">
        <v>77</v>
      </c>
      <c r="B93" s="29" t="s">
        <v>495</v>
      </c>
      <c r="C93" s="50"/>
      <c r="D93" s="50"/>
      <c r="E93" s="50"/>
      <c r="F93" s="53">
        <f t="shared" si="8"/>
        <v>357</v>
      </c>
      <c r="G93" s="53">
        <f t="shared" si="8"/>
        <v>37.5</v>
      </c>
      <c r="H93" s="53">
        <f t="shared" si="8"/>
        <v>37.5</v>
      </c>
    </row>
    <row r="94" spans="1:8" ht="47.25">
      <c r="A94" s="28" t="s">
        <v>118</v>
      </c>
      <c r="B94" s="29" t="s">
        <v>496</v>
      </c>
      <c r="C94" s="50"/>
      <c r="D94" s="50"/>
      <c r="E94" s="50"/>
      <c r="F94" s="53">
        <f>SUM(F95)</f>
        <v>357</v>
      </c>
      <c r="G94" s="53">
        <f t="shared" si="8"/>
        <v>37.5</v>
      </c>
      <c r="H94" s="53">
        <f t="shared" si="8"/>
        <v>37.5</v>
      </c>
    </row>
    <row r="95" spans="1:8" ht="31.5">
      <c r="A95" s="28" t="s">
        <v>265</v>
      </c>
      <c r="B95" s="29" t="s">
        <v>496</v>
      </c>
      <c r="C95" s="50" t="s">
        <v>160</v>
      </c>
      <c r="D95" s="50" t="s">
        <v>175</v>
      </c>
      <c r="E95" s="50" t="s">
        <v>99</v>
      </c>
      <c r="F95" s="53">
        <v>357</v>
      </c>
      <c r="G95" s="53">
        <v>37.5</v>
      </c>
      <c r="H95" s="53">
        <v>37.5</v>
      </c>
    </row>
    <row r="96" spans="1:8" ht="47.25">
      <c r="A96" s="21" t="s">
        <v>274</v>
      </c>
      <c r="B96" s="12" t="s">
        <v>434</v>
      </c>
      <c r="C96" s="51"/>
      <c r="D96" s="51"/>
      <c r="E96" s="51"/>
      <c r="F96" s="70">
        <f>SUM(F97+F117+F164+F173+F192++F207)</f>
        <v>1168152.9000000001</v>
      </c>
      <c r="G96" s="70">
        <f>SUM(G97+G117+G164+G173+G192++G207)</f>
        <v>1059544.5000000002</v>
      </c>
      <c r="H96" s="70">
        <f>SUM(H97+H117+H164+H173+H192++H207)</f>
        <v>1062480.6000000001</v>
      </c>
    </row>
    <row r="97" spans="1:8" ht="31.5">
      <c r="A97" s="28" t="s">
        <v>116</v>
      </c>
      <c r="B97" s="29" t="s">
        <v>435</v>
      </c>
      <c r="C97" s="50"/>
      <c r="D97" s="50"/>
      <c r="E97" s="50"/>
      <c r="F97" s="53">
        <f>SUM(F98+F101+F110)</f>
        <v>237761.59999999998</v>
      </c>
      <c r="G97" s="53">
        <f>SUM(G98+G101+G110)</f>
        <v>227880.39999999994</v>
      </c>
      <c r="H97" s="53">
        <f>SUM(H98+H101+H110)</f>
        <v>228733.89999999994</v>
      </c>
    </row>
    <row r="98" spans="1:8" ht="31.5">
      <c r="A98" s="28" t="s">
        <v>130</v>
      </c>
      <c r="B98" s="29" t="s">
        <v>600</v>
      </c>
      <c r="C98" s="50"/>
      <c r="D98" s="50"/>
      <c r="E98" s="50"/>
      <c r="F98" s="53">
        <f t="shared" ref="F98:H99" si="9">SUM(F99)</f>
        <v>6922.4</v>
      </c>
      <c r="G98" s="53">
        <f t="shared" si="9"/>
        <v>6922.4</v>
      </c>
      <c r="H98" s="53">
        <f t="shared" si="9"/>
        <v>6922.4</v>
      </c>
    </row>
    <row r="99" spans="1:8" ht="94.5">
      <c r="A99" s="28" t="s">
        <v>320</v>
      </c>
      <c r="B99" s="29" t="s">
        <v>717</v>
      </c>
      <c r="C99" s="50"/>
      <c r="D99" s="50"/>
      <c r="E99" s="50"/>
      <c r="F99" s="53">
        <f t="shared" si="9"/>
        <v>6922.4</v>
      </c>
      <c r="G99" s="53">
        <f t="shared" si="9"/>
        <v>6922.4</v>
      </c>
      <c r="H99" s="53">
        <f t="shared" si="9"/>
        <v>6922.4</v>
      </c>
    </row>
    <row r="100" spans="1:8" ht="31.5">
      <c r="A100" s="28" t="s">
        <v>57</v>
      </c>
      <c r="B100" s="29" t="s">
        <v>717</v>
      </c>
      <c r="C100" s="50" t="s">
        <v>58</v>
      </c>
      <c r="D100" s="50" t="s">
        <v>144</v>
      </c>
      <c r="E100" s="50" t="s">
        <v>179</v>
      </c>
      <c r="F100" s="53">
        <v>6922.4</v>
      </c>
      <c r="G100" s="53">
        <v>6922.4</v>
      </c>
      <c r="H100" s="53">
        <v>6922.4</v>
      </c>
    </row>
    <row r="101" spans="1:8" ht="47.25">
      <c r="A101" s="28" t="s">
        <v>233</v>
      </c>
      <c r="B101" s="29" t="s">
        <v>436</v>
      </c>
      <c r="C101" s="50"/>
      <c r="D101" s="50"/>
      <c r="E101" s="50"/>
      <c r="F101" s="53">
        <f>SUM(F102+F104+F106+F108)</f>
        <v>229082.8</v>
      </c>
      <c r="G101" s="53">
        <f>SUM(G102+G104+G106+G108)</f>
        <v>220068.69999999995</v>
      </c>
      <c r="H101" s="53">
        <f>SUM(H102+H104+H106+H108)</f>
        <v>220922.19999999995</v>
      </c>
    </row>
    <row r="102" spans="1:8" ht="63">
      <c r="A102" s="28" t="s">
        <v>321</v>
      </c>
      <c r="B102" s="29" t="s">
        <v>695</v>
      </c>
      <c r="C102" s="50"/>
      <c r="D102" s="50"/>
      <c r="E102" s="50"/>
      <c r="F102" s="53">
        <f>SUM(F103)</f>
        <v>116831.9</v>
      </c>
      <c r="G102" s="53">
        <f>SUM(G103)</f>
        <v>116831.9</v>
      </c>
      <c r="H102" s="53">
        <f>SUM(H103)</f>
        <v>116831.9</v>
      </c>
    </row>
    <row r="103" spans="1:8" ht="47.25">
      <c r="A103" s="28" t="s">
        <v>244</v>
      </c>
      <c r="B103" s="29" t="s">
        <v>695</v>
      </c>
      <c r="C103" s="50" t="s">
        <v>7</v>
      </c>
      <c r="D103" s="50" t="s">
        <v>182</v>
      </c>
      <c r="E103" s="50" t="s">
        <v>175</v>
      </c>
      <c r="F103" s="53">
        <v>116831.9</v>
      </c>
      <c r="G103" s="53">
        <v>116831.9</v>
      </c>
      <c r="H103" s="53">
        <v>116831.9</v>
      </c>
    </row>
    <row r="104" spans="1:8" ht="15.75">
      <c r="A104" s="28" t="s">
        <v>232</v>
      </c>
      <c r="B104" s="29" t="s">
        <v>437</v>
      </c>
      <c r="C104" s="50"/>
      <c r="D104" s="50"/>
      <c r="E104" s="50"/>
      <c r="F104" s="53">
        <f>SUM(F105)</f>
        <v>110029.8</v>
      </c>
      <c r="G104" s="53">
        <f>SUM(G105)</f>
        <v>101015.7</v>
      </c>
      <c r="H104" s="53">
        <f>SUM(H105)</f>
        <v>101869.2</v>
      </c>
    </row>
    <row r="105" spans="1:8" ht="47.25">
      <c r="A105" s="28" t="s">
        <v>244</v>
      </c>
      <c r="B105" s="29" t="s">
        <v>437</v>
      </c>
      <c r="C105" s="50" t="s">
        <v>7</v>
      </c>
      <c r="D105" s="50" t="s">
        <v>182</v>
      </c>
      <c r="E105" s="50" t="s">
        <v>175</v>
      </c>
      <c r="F105" s="53">
        <v>110029.8</v>
      </c>
      <c r="G105" s="53">
        <v>101015.7</v>
      </c>
      <c r="H105" s="53">
        <v>101869.2</v>
      </c>
    </row>
    <row r="106" spans="1:8" ht="31.5">
      <c r="A106" s="28" t="s">
        <v>322</v>
      </c>
      <c r="B106" s="29" t="s">
        <v>461</v>
      </c>
      <c r="C106" s="50"/>
      <c r="D106" s="50"/>
      <c r="E106" s="50"/>
      <c r="F106" s="53">
        <f>SUM(F107)</f>
        <v>171.8</v>
      </c>
      <c r="G106" s="53">
        <f>SUM(G107)</f>
        <v>171.8</v>
      </c>
      <c r="H106" s="53">
        <f>SUM(H107)</f>
        <v>171.8</v>
      </c>
    </row>
    <row r="107" spans="1:8" ht="47.25">
      <c r="A107" s="28" t="s">
        <v>244</v>
      </c>
      <c r="B107" s="29" t="s">
        <v>461</v>
      </c>
      <c r="C107" s="50" t="s">
        <v>7</v>
      </c>
      <c r="D107" s="50" t="s">
        <v>144</v>
      </c>
      <c r="E107" s="50" t="s">
        <v>179</v>
      </c>
      <c r="F107" s="53">
        <v>171.8</v>
      </c>
      <c r="G107" s="53">
        <v>171.8</v>
      </c>
      <c r="H107" s="53">
        <v>171.8</v>
      </c>
    </row>
    <row r="108" spans="1:8" ht="126">
      <c r="A108" s="64" t="s">
        <v>323</v>
      </c>
      <c r="B108" s="29" t="s">
        <v>719</v>
      </c>
      <c r="C108" s="50"/>
      <c r="D108" s="50"/>
      <c r="E108" s="50"/>
      <c r="F108" s="53">
        <f>SUM(F109)</f>
        <v>2049.3000000000002</v>
      </c>
      <c r="G108" s="53">
        <f>SUM(G109)</f>
        <v>2049.3000000000002</v>
      </c>
      <c r="H108" s="53">
        <f>SUM(H109)</f>
        <v>2049.3000000000002</v>
      </c>
    </row>
    <row r="109" spans="1:8" ht="47.25">
      <c r="A109" s="28" t="s">
        <v>244</v>
      </c>
      <c r="B109" s="29" t="s">
        <v>719</v>
      </c>
      <c r="C109" s="50" t="s">
        <v>7</v>
      </c>
      <c r="D109" s="50" t="s">
        <v>144</v>
      </c>
      <c r="E109" s="50" t="s">
        <v>179</v>
      </c>
      <c r="F109" s="53">
        <v>2049.3000000000002</v>
      </c>
      <c r="G109" s="53">
        <v>2049.3000000000002</v>
      </c>
      <c r="H109" s="53">
        <v>2049.3000000000002</v>
      </c>
    </row>
    <row r="110" spans="1:8" ht="31.5">
      <c r="A110" s="28" t="s">
        <v>19</v>
      </c>
      <c r="B110" s="29" t="s">
        <v>675</v>
      </c>
      <c r="C110" s="50"/>
      <c r="D110" s="50"/>
      <c r="E110" s="50"/>
      <c r="F110" s="53">
        <f>SUM(F115+F111+F113)</f>
        <v>1756.4</v>
      </c>
      <c r="G110" s="53">
        <f>SUM(G115+G111)</f>
        <v>889.3</v>
      </c>
      <c r="H110" s="53">
        <f>SUM(H115+H111)</f>
        <v>889.3</v>
      </c>
    </row>
    <row r="111" spans="1:8" ht="110.25">
      <c r="A111" s="27" t="s">
        <v>696</v>
      </c>
      <c r="B111" s="29" t="s">
        <v>697</v>
      </c>
      <c r="C111" s="50"/>
      <c r="D111" s="50"/>
      <c r="E111" s="50"/>
      <c r="F111" s="53">
        <f>SUM(F112)</f>
        <v>210</v>
      </c>
      <c r="G111" s="53"/>
      <c r="H111" s="53"/>
    </row>
    <row r="112" spans="1:8" ht="47.25">
      <c r="A112" s="27" t="s">
        <v>244</v>
      </c>
      <c r="B112" s="29" t="s">
        <v>697</v>
      </c>
      <c r="C112" s="50" t="s">
        <v>7</v>
      </c>
      <c r="D112" s="50" t="s">
        <v>182</v>
      </c>
      <c r="E112" s="50" t="s">
        <v>175</v>
      </c>
      <c r="F112" s="53">
        <v>210</v>
      </c>
      <c r="G112" s="53"/>
      <c r="H112" s="53"/>
    </row>
    <row r="113" spans="1:8" ht="15.75">
      <c r="A113" s="28" t="s">
        <v>232</v>
      </c>
      <c r="B113" s="29" t="s">
        <v>902</v>
      </c>
      <c r="C113" s="50"/>
      <c r="D113" s="50"/>
      <c r="E113" s="50"/>
      <c r="F113" s="53">
        <f>SUM(F114)</f>
        <v>657.1</v>
      </c>
      <c r="G113" s="53"/>
      <c r="H113" s="53"/>
    </row>
    <row r="114" spans="1:8" ht="47.25">
      <c r="A114" s="27" t="s">
        <v>244</v>
      </c>
      <c r="B114" s="29" t="s">
        <v>902</v>
      </c>
      <c r="C114" s="50" t="s">
        <v>7</v>
      </c>
      <c r="D114" s="50" t="s">
        <v>182</v>
      </c>
      <c r="E114" s="50" t="s">
        <v>175</v>
      </c>
      <c r="F114" s="53">
        <v>657.1</v>
      </c>
      <c r="G114" s="53"/>
      <c r="H114" s="53"/>
    </row>
    <row r="115" spans="1:8" ht="78.75">
      <c r="A115" s="27" t="s">
        <v>641</v>
      </c>
      <c r="B115" s="29" t="s">
        <v>698</v>
      </c>
      <c r="C115" s="50"/>
      <c r="D115" s="50"/>
      <c r="E115" s="50"/>
      <c r="F115" s="53">
        <f>SUM(F116)</f>
        <v>889.3</v>
      </c>
      <c r="G115" s="53">
        <f>SUM(G116)</f>
        <v>889.3</v>
      </c>
      <c r="H115" s="53">
        <f>SUM(H116)</f>
        <v>889.3</v>
      </c>
    </row>
    <row r="116" spans="1:8" ht="47.25">
      <c r="A116" s="28" t="s">
        <v>244</v>
      </c>
      <c r="B116" s="29" t="s">
        <v>698</v>
      </c>
      <c r="C116" s="50" t="s">
        <v>7</v>
      </c>
      <c r="D116" s="50" t="s">
        <v>182</v>
      </c>
      <c r="E116" s="50" t="s">
        <v>175</v>
      </c>
      <c r="F116" s="53">
        <v>889.3</v>
      </c>
      <c r="G116" s="53">
        <v>889.3</v>
      </c>
      <c r="H116" s="53">
        <v>889.3</v>
      </c>
    </row>
    <row r="117" spans="1:8" ht="31.5">
      <c r="A117" s="28" t="s">
        <v>73</v>
      </c>
      <c r="B117" s="29" t="s">
        <v>441</v>
      </c>
      <c r="C117" s="50"/>
      <c r="D117" s="50"/>
      <c r="E117" s="50"/>
      <c r="F117" s="53">
        <f>SUM(F121+F130+F155+F158+F161+F118+F150)</f>
        <v>794798.70000000007</v>
      </c>
      <c r="G117" s="53">
        <f>SUM(G121+G130+G155+G158+G161)</f>
        <v>743434.00000000023</v>
      </c>
      <c r="H117" s="53">
        <f>SUM(H121+H130+H155+H158+H161)</f>
        <v>745416.50000000012</v>
      </c>
    </row>
    <row r="118" spans="1:8" ht="78.75">
      <c r="A118" s="28" t="s">
        <v>312</v>
      </c>
      <c r="B118" s="29" t="s">
        <v>903</v>
      </c>
      <c r="C118" s="50"/>
      <c r="D118" s="50"/>
      <c r="E118" s="50"/>
      <c r="F118" s="53">
        <f>SUM(F119)</f>
        <v>979.3</v>
      </c>
      <c r="G118" s="53"/>
      <c r="H118" s="53"/>
    </row>
    <row r="119" spans="1:8" ht="15.75">
      <c r="A119" s="28" t="s">
        <v>266</v>
      </c>
      <c r="B119" s="29" t="s">
        <v>904</v>
      </c>
      <c r="C119" s="50"/>
      <c r="D119" s="50"/>
      <c r="E119" s="50"/>
      <c r="F119" s="53">
        <f>SUM(F120)</f>
        <v>979.3</v>
      </c>
      <c r="G119" s="53"/>
      <c r="H119" s="53"/>
    </row>
    <row r="120" spans="1:8" ht="15.75">
      <c r="A120" s="27" t="s">
        <v>157</v>
      </c>
      <c r="B120" s="29" t="s">
        <v>904</v>
      </c>
      <c r="C120" s="29" t="s">
        <v>210</v>
      </c>
      <c r="D120" s="50" t="s">
        <v>182</v>
      </c>
      <c r="E120" s="50" t="s">
        <v>176</v>
      </c>
      <c r="F120" s="53">
        <v>979.3</v>
      </c>
      <c r="G120" s="53"/>
      <c r="H120" s="53"/>
    </row>
    <row r="121" spans="1:8" ht="31.5">
      <c r="A121" s="27" t="s">
        <v>199</v>
      </c>
      <c r="B121" s="29" t="s">
        <v>442</v>
      </c>
      <c r="C121" s="50"/>
      <c r="D121" s="50"/>
      <c r="E121" s="50"/>
      <c r="F121" s="53">
        <f>SUM(F122+F124+F127)</f>
        <v>50901.9</v>
      </c>
      <c r="G121" s="53">
        <f>SUM(G122+G124+G127)</f>
        <v>35488.5</v>
      </c>
      <c r="H121" s="53">
        <f>SUM(H122+H124+H127)</f>
        <v>35488.5</v>
      </c>
    </row>
    <row r="122" spans="1:8" ht="15.75">
      <c r="A122" s="28" t="s">
        <v>266</v>
      </c>
      <c r="B122" s="29" t="s">
        <v>443</v>
      </c>
      <c r="C122" s="50"/>
      <c r="D122" s="50"/>
      <c r="E122" s="50"/>
      <c r="F122" s="53">
        <f>SUM(F123)</f>
        <v>50213.4</v>
      </c>
      <c r="G122" s="53">
        <f>SUM(G123)</f>
        <v>35000</v>
      </c>
      <c r="H122" s="53">
        <f>SUM(H123)</f>
        <v>35000</v>
      </c>
    </row>
    <row r="123" spans="1:8" ht="31.5">
      <c r="A123" s="28" t="s">
        <v>265</v>
      </c>
      <c r="B123" s="29" t="s">
        <v>443</v>
      </c>
      <c r="C123" s="50" t="s">
        <v>160</v>
      </c>
      <c r="D123" s="50" t="s">
        <v>182</v>
      </c>
      <c r="E123" s="50" t="s">
        <v>176</v>
      </c>
      <c r="F123" s="53">
        <v>50213.4</v>
      </c>
      <c r="G123" s="53">
        <v>35000</v>
      </c>
      <c r="H123" s="53">
        <v>35000</v>
      </c>
    </row>
    <row r="124" spans="1:8" ht="15.75">
      <c r="A124" s="27" t="s">
        <v>289</v>
      </c>
      <c r="B124" s="29" t="s">
        <v>444</v>
      </c>
      <c r="C124" s="50"/>
      <c r="D124" s="50"/>
      <c r="E124" s="50"/>
      <c r="F124" s="69">
        <f>SUM(F125+F126)</f>
        <v>474.5</v>
      </c>
      <c r="G124" s="69">
        <f>SUM(G125)</f>
        <v>274.5</v>
      </c>
      <c r="H124" s="69">
        <f>SUM(H125)</f>
        <v>274.5</v>
      </c>
    </row>
    <row r="125" spans="1:8" ht="31.5">
      <c r="A125" s="28" t="s">
        <v>265</v>
      </c>
      <c r="B125" s="29" t="s">
        <v>444</v>
      </c>
      <c r="C125" s="50" t="s">
        <v>160</v>
      </c>
      <c r="D125" s="50" t="s">
        <v>182</v>
      </c>
      <c r="E125" s="50" t="s">
        <v>176</v>
      </c>
      <c r="F125" s="53">
        <v>154.1</v>
      </c>
      <c r="G125" s="53">
        <v>274.5</v>
      </c>
      <c r="H125" s="53">
        <v>274.5</v>
      </c>
    </row>
    <row r="126" spans="1:8" ht="31.5">
      <c r="A126" s="28" t="s">
        <v>57</v>
      </c>
      <c r="B126" s="29" t="s">
        <v>444</v>
      </c>
      <c r="C126" s="50" t="s">
        <v>58</v>
      </c>
      <c r="D126" s="50" t="s">
        <v>182</v>
      </c>
      <c r="E126" s="50" t="s">
        <v>176</v>
      </c>
      <c r="F126" s="53">
        <v>320.39999999999998</v>
      </c>
      <c r="G126" s="53"/>
      <c r="H126" s="53"/>
    </row>
    <row r="127" spans="1:8" ht="31.5">
      <c r="A127" s="27" t="s">
        <v>262</v>
      </c>
      <c r="B127" s="29" t="s">
        <v>445</v>
      </c>
      <c r="C127" s="50"/>
      <c r="D127" s="50"/>
      <c r="E127" s="50"/>
      <c r="F127" s="69">
        <f>SUM(F128+F129)</f>
        <v>214</v>
      </c>
      <c r="G127" s="53">
        <f>SUM(G128)</f>
        <v>214</v>
      </c>
      <c r="H127" s="53">
        <f>SUM(H128)</f>
        <v>214</v>
      </c>
    </row>
    <row r="128" spans="1:8" ht="31.5">
      <c r="A128" s="28" t="s">
        <v>265</v>
      </c>
      <c r="B128" s="29" t="s">
        <v>445</v>
      </c>
      <c r="C128" s="50" t="s">
        <v>160</v>
      </c>
      <c r="D128" s="50" t="s">
        <v>182</v>
      </c>
      <c r="E128" s="50" t="s">
        <v>176</v>
      </c>
      <c r="F128" s="53">
        <v>116.8</v>
      </c>
      <c r="G128" s="53">
        <v>214</v>
      </c>
      <c r="H128" s="53">
        <v>214</v>
      </c>
    </row>
    <row r="129" spans="1:8" ht="31.5">
      <c r="A129" s="28" t="s">
        <v>57</v>
      </c>
      <c r="B129" s="29" t="s">
        <v>445</v>
      </c>
      <c r="C129" s="50" t="s">
        <v>58</v>
      </c>
      <c r="D129" s="50" t="s">
        <v>182</v>
      </c>
      <c r="E129" s="50" t="s">
        <v>176</v>
      </c>
      <c r="F129" s="53">
        <v>97.2</v>
      </c>
      <c r="G129" s="53"/>
      <c r="H129" s="53"/>
    </row>
    <row r="130" spans="1:8" ht="47.25">
      <c r="A130" s="28" t="s">
        <v>233</v>
      </c>
      <c r="B130" s="29" t="s">
        <v>446</v>
      </c>
      <c r="C130" s="50"/>
      <c r="D130" s="50"/>
      <c r="E130" s="50"/>
      <c r="F130" s="53">
        <f>SUM(F131+F133+F136+F138+F140+F142+F144+F146+F148)</f>
        <v>721816.7</v>
      </c>
      <c r="G130" s="53">
        <f>SUM(G131+G133+G136+G138+G140+G142+G144+G146+G148)</f>
        <v>704905.00000000023</v>
      </c>
      <c r="H130" s="53">
        <f>SUM(H131+H133+H136+H138+H140+H142+H144+H146+H148)</f>
        <v>706252.60000000009</v>
      </c>
    </row>
    <row r="131" spans="1:8" ht="126">
      <c r="A131" s="64" t="s">
        <v>10</v>
      </c>
      <c r="B131" s="29" t="s">
        <v>701</v>
      </c>
      <c r="C131" s="29"/>
      <c r="D131" s="29"/>
      <c r="E131" s="29"/>
      <c r="F131" s="69">
        <f>SUM(F132)</f>
        <v>31119.9</v>
      </c>
      <c r="G131" s="69">
        <f>SUM(G132)</f>
        <v>31119.9</v>
      </c>
      <c r="H131" s="69">
        <f>SUM(H132)</f>
        <v>31119.9</v>
      </c>
    </row>
    <row r="132" spans="1:8" ht="47.25">
      <c r="A132" s="28" t="s">
        <v>244</v>
      </c>
      <c r="B132" s="29" t="s">
        <v>701</v>
      </c>
      <c r="C132" s="29" t="s">
        <v>7</v>
      </c>
      <c r="D132" s="29" t="s">
        <v>182</v>
      </c>
      <c r="E132" s="29" t="s">
        <v>176</v>
      </c>
      <c r="F132" s="53">
        <v>31119.9</v>
      </c>
      <c r="G132" s="53">
        <v>31119.9</v>
      </c>
      <c r="H132" s="53">
        <v>31119.9</v>
      </c>
    </row>
    <row r="133" spans="1:8" ht="94.5">
      <c r="A133" s="64" t="s">
        <v>325</v>
      </c>
      <c r="B133" s="29" t="s">
        <v>702</v>
      </c>
      <c r="C133" s="50"/>
      <c r="D133" s="50"/>
      <c r="E133" s="50"/>
      <c r="F133" s="69">
        <f>SUM(F134+F135)</f>
        <v>394433.1</v>
      </c>
      <c r="G133" s="69">
        <f>SUM(G134)</f>
        <v>397929.8</v>
      </c>
      <c r="H133" s="69">
        <f>SUM(H134)</f>
        <v>397929.8</v>
      </c>
    </row>
    <row r="134" spans="1:8" ht="47.25">
      <c r="A134" s="28" t="s">
        <v>244</v>
      </c>
      <c r="B134" s="29" t="s">
        <v>702</v>
      </c>
      <c r="C134" s="50" t="s">
        <v>7</v>
      </c>
      <c r="D134" s="50" t="s">
        <v>182</v>
      </c>
      <c r="E134" s="50" t="s">
        <v>176</v>
      </c>
      <c r="F134" s="53">
        <v>391181.5</v>
      </c>
      <c r="G134" s="53">
        <v>397929.8</v>
      </c>
      <c r="H134" s="53">
        <v>397929.8</v>
      </c>
    </row>
    <row r="135" spans="1:8" ht="47.25">
      <c r="A135" s="28" t="s">
        <v>244</v>
      </c>
      <c r="B135" s="29" t="s">
        <v>702</v>
      </c>
      <c r="C135" s="50" t="s">
        <v>7</v>
      </c>
      <c r="D135" s="50" t="s">
        <v>182</v>
      </c>
      <c r="E135" s="50" t="s">
        <v>177</v>
      </c>
      <c r="F135" s="53">
        <v>3251.6</v>
      </c>
      <c r="G135" s="53"/>
      <c r="H135" s="53"/>
    </row>
    <row r="136" spans="1:8" ht="204.75">
      <c r="A136" s="27" t="s">
        <v>703</v>
      </c>
      <c r="B136" s="29" t="s">
        <v>704</v>
      </c>
      <c r="C136" s="50"/>
      <c r="D136" s="50"/>
      <c r="E136" s="50"/>
      <c r="F136" s="53">
        <f>SUM(F137)</f>
        <v>3611</v>
      </c>
      <c r="G136" s="53">
        <f>SUM(G137)</f>
        <v>1762</v>
      </c>
      <c r="H136" s="53">
        <f>SUM(H137)</f>
        <v>1762</v>
      </c>
    </row>
    <row r="137" spans="1:8" ht="47.25">
      <c r="A137" s="27" t="s">
        <v>244</v>
      </c>
      <c r="B137" s="29" t="s">
        <v>704</v>
      </c>
      <c r="C137" s="50" t="s">
        <v>7</v>
      </c>
      <c r="D137" s="50" t="s">
        <v>182</v>
      </c>
      <c r="E137" s="50" t="s">
        <v>176</v>
      </c>
      <c r="F137" s="53">
        <v>3611</v>
      </c>
      <c r="G137" s="53">
        <v>1762</v>
      </c>
      <c r="H137" s="53">
        <v>1762</v>
      </c>
    </row>
    <row r="138" spans="1:8" ht="15.75">
      <c r="A138" s="28" t="s">
        <v>326</v>
      </c>
      <c r="B138" s="29" t="s">
        <v>447</v>
      </c>
      <c r="C138" s="50"/>
      <c r="D138" s="50"/>
      <c r="E138" s="50"/>
      <c r="F138" s="69">
        <f>SUM(F139)</f>
        <v>182117</v>
      </c>
      <c r="G138" s="69">
        <f>SUM(G139)</f>
        <v>170492.1</v>
      </c>
      <c r="H138" s="69">
        <f>SUM(H139)</f>
        <v>172543</v>
      </c>
    </row>
    <row r="139" spans="1:8" ht="47.25">
      <c r="A139" s="28" t="s">
        <v>244</v>
      </c>
      <c r="B139" s="29" t="s">
        <v>447</v>
      </c>
      <c r="C139" s="50" t="s">
        <v>7</v>
      </c>
      <c r="D139" s="50" t="s">
        <v>182</v>
      </c>
      <c r="E139" s="50" t="s">
        <v>176</v>
      </c>
      <c r="F139" s="53">
        <v>182117</v>
      </c>
      <c r="G139" s="53">
        <v>170492.1</v>
      </c>
      <c r="H139" s="53">
        <v>172543</v>
      </c>
    </row>
    <row r="140" spans="1:8" ht="47.25">
      <c r="A140" s="28" t="s">
        <v>11</v>
      </c>
      <c r="B140" s="29" t="s">
        <v>327</v>
      </c>
      <c r="C140" s="29"/>
      <c r="D140" s="29"/>
      <c r="E140" s="29"/>
      <c r="F140" s="69">
        <f>SUM(F141)</f>
        <v>9049.1</v>
      </c>
      <c r="G140" s="69">
        <f>SUM(G141)</f>
        <v>8263.7999999999993</v>
      </c>
      <c r="H140" s="69">
        <f>SUM(H141)</f>
        <v>8344</v>
      </c>
    </row>
    <row r="141" spans="1:8" ht="47.25">
      <c r="A141" s="28" t="s">
        <v>244</v>
      </c>
      <c r="B141" s="29" t="s">
        <v>327</v>
      </c>
      <c r="C141" s="29" t="s">
        <v>7</v>
      </c>
      <c r="D141" s="29" t="s">
        <v>182</v>
      </c>
      <c r="E141" s="29" t="s">
        <v>176</v>
      </c>
      <c r="F141" s="53">
        <v>9049.1</v>
      </c>
      <c r="G141" s="53">
        <v>8263.7999999999993</v>
      </c>
      <c r="H141" s="53">
        <v>8344</v>
      </c>
    </row>
    <row r="142" spans="1:8" ht="63">
      <c r="A142" s="64" t="s">
        <v>643</v>
      </c>
      <c r="B142" s="29" t="s">
        <v>328</v>
      </c>
      <c r="C142" s="29"/>
      <c r="D142" s="29"/>
      <c r="E142" s="29"/>
      <c r="F142" s="53">
        <f>SUM(F143:F143)</f>
        <v>36263.699999999997</v>
      </c>
      <c r="G142" s="53">
        <f>SUM(G143:G143)</f>
        <v>31083.9</v>
      </c>
      <c r="H142" s="53">
        <f>SUM(H143:H143)</f>
        <v>31083.9</v>
      </c>
    </row>
    <row r="143" spans="1:8" ht="47.25">
      <c r="A143" s="28" t="s">
        <v>244</v>
      </c>
      <c r="B143" s="29" t="s">
        <v>328</v>
      </c>
      <c r="C143" s="29" t="s">
        <v>7</v>
      </c>
      <c r="D143" s="29" t="s">
        <v>182</v>
      </c>
      <c r="E143" s="29" t="s">
        <v>176</v>
      </c>
      <c r="F143" s="53">
        <v>36263.699999999997</v>
      </c>
      <c r="G143" s="53">
        <v>31083.9</v>
      </c>
      <c r="H143" s="53">
        <v>31083.9</v>
      </c>
    </row>
    <row r="144" spans="1:8" ht="63">
      <c r="A144" s="28" t="s">
        <v>329</v>
      </c>
      <c r="B144" s="29" t="s">
        <v>391</v>
      </c>
      <c r="C144" s="50"/>
      <c r="D144" s="50"/>
      <c r="E144" s="50"/>
      <c r="F144" s="69">
        <f>SUM(F145)</f>
        <v>32372.9</v>
      </c>
      <c r="G144" s="69">
        <f>SUM(G145)</f>
        <v>31383.9</v>
      </c>
      <c r="H144" s="69">
        <f>SUM(H145)</f>
        <v>30600.400000000001</v>
      </c>
    </row>
    <row r="145" spans="1:8" ht="47.25">
      <c r="A145" s="28" t="s">
        <v>244</v>
      </c>
      <c r="B145" s="29" t="s">
        <v>391</v>
      </c>
      <c r="C145" s="50" t="s">
        <v>7</v>
      </c>
      <c r="D145" s="50" t="s">
        <v>182</v>
      </c>
      <c r="E145" s="50" t="s">
        <v>176</v>
      </c>
      <c r="F145" s="53">
        <v>32372.9</v>
      </c>
      <c r="G145" s="53">
        <v>31383.9</v>
      </c>
      <c r="H145" s="53">
        <v>30600.400000000001</v>
      </c>
    </row>
    <row r="146" spans="1:8" ht="63">
      <c r="A146" s="28" t="s">
        <v>330</v>
      </c>
      <c r="B146" s="29" t="s">
        <v>705</v>
      </c>
      <c r="C146" s="50"/>
      <c r="D146" s="50"/>
      <c r="E146" s="50"/>
      <c r="F146" s="53">
        <f>SUM(F147)</f>
        <v>29228.7</v>
      </c>
      <c r="G146" s="53">
        <f>SUM(G147)</f>
        <v>29248.3</v>
      </c>
      <c r="H146" s="53">
        <f>SUM(H147)</f>
        <v>29248.3</v>
      </c>
    </row>
    <row r="147" spans="1:8" ht="47.25">
      <c r="A147" s="28" t="s">
        <v>244</v>
      </c>
      <c r="B147" s="29" t="s">
        <v>705</v>
      </c>
      <c r="C147" s="50" t="s">
        <v>7</v>
      </c>
      <c r="D147" s="50" t="s">
        <v>182</v>
      </c>
      <c r="E147" s="50" t="s">
        <v>176</v>
      </c>
      <c r="F147" s="53">
        <v>29228.7</v>
      </c>
      <c r="G147" s="53">
        <v>29248.3</v>
      </c>
      <c r="H147" s="53">
        <v>29248.3</v>
      </c>
    </row>
    <row r="148" spans="1:8" ht="63">
      <c r="A148" s="28" t="s">
        <v>331</v>
      </c>
      <c r="B148" s="29" t="s">
        <v>706</v>
      </c>
      <c r="C148" s="50"/>
      <c r="D148" s="50"/>
      <c r="E148" s="50"/>
      <c r="F148" s="69">
        <f>SUM(F149)</f>
        <v>3621.3</v>
      </c>
      <c r="G148" s="69">
        <f>SUM(G149)</f>
        <v>3621.3</v>
      </c>
      <c r="H148" s="69">
        <f>SUM(H149)</f>
        <v>3621.3</v>
      </c>
    </row>
    <row r="149" spans="1:8" ht="47.25">
      <c r="A149" s="28" t="s">
        <v>244</v>
      </c>
      <c r="B149" s="29" t="s">
        <v>706</v>
      </c>
      <c r="C149" s="50" t="s">
        <v>7</v>
      </c>
      <c r="D149" s="50" t="s">
        <v>182</v>
      </c>
      <c r="E149" s="50" t="s">
        <v>176</v>
      </c>
      <c r="F149" s="53">
        <v>3621.3</v>
      </c>
      <c r="G149" s="53">
        <v>3621.3</v>
      </c>
      <c r="H149" s="53">
        <v>3621.3</v>
      </c>
    </row>
    <row r="150" spans="1:8" ht="31.5">
      <c r="A150" s="28" t="s">
        <v>19</v>
      </c>
      <c r="B150" s="29" t="s">
        <v>905</v>
      </c>
      <c r="C150" s="50"/>
      <c r="D150" s="50"/>
      <c r="E150" s="50"/>
      <c r="F150" s="53">
        <f>F151+F153</f>
        <v>4231.3999999999996</v>
      </c>
      <c r="G150" s="53"/>
      <c r="H150" s="53"/>
    </row>
    <row r="151" spans="1:8" ht="94.5">
      <c r="A151" s="64" t="s">
        <v>325</v>
      </c>
      <c r="B151" s="29" t="s">
        <v>906</v>
      </c>
      <c r="C151" s="50"/>
      <c r="D151" s="50"/>
      <c r="E151" s="50"/>
      <c r="F151" s="69">
        <f>SUM(F152)</f>
        <v>3496.7</v>
      </c>
      <c r="G151" s="53"/>
      <c r="H151" s="53"/>
    </row>
    <row r="152" spans="1:8" ht="47.25">
      <c r="A152" s="28" t="s">
        <v>244</v>
      </c>
      <c r="B152" s="29" t="s">
        <v>906</v>
      </c>
      <c r="C152" s="50" t="s">
        <v>7</v>
      </c>
      <c r="D152" s="50" t="s">
        <v>182</v>
      </c>
      <c r="E152" s="50" t="s">
        <v>176</v>
      </c>
      <c r="F152" s="53">
        <v>3496.7</v>
      </c>
      <c r="G152" s="53"/>
      <c r="H152" s="53"/>
    </row>
    <row r="153" spans="1:8" ht="15.75">
      <c r="A153" s="28" t="s">
        <v>326</v>
      </c>
      <c r="B153" s="29" t="s">
        <v>907</v>
      </c>
      <c r="C153" s="50"/>
      <c r="D153" s="50"/>
      <c r="E153" s="50"/>
      <c r="F153" s="69">
        <f>SUM(F154)</f>
        <v>734.7</v>
      </c>
      <c r="G153" s="53"/>
      <c r="H153" s="53"/>
    </row>
    <row r="154" spans="1:8" ht="47.25">
      <c r="A154" s="28" t="s">
        <v>244</v>
      </c>
      <c r="B154" s="29" t="s">
        <v>907</v>
      </c>
      <c r="C154" s="50" t="s">
        <v>7</v>
      </c>
      <c r="D154" s="50" t="s">
        <v>182</v>
      </c>
      <c r="E154" s="50" t="s">
        <v>176</v>
      </c>
      <c r="F154" s="53">
        <v>734.7</v>
      </c>
      <c r="G154" s="53"/>
      <c r="H154" s="53"/>
    </row>
    <row r="155" spans="1:8" ht="15.75">
      <c r="A155" s="27" t="s">
        <v>803</v>
      </c>
      <c r="B155" s="29" t="s">
        <v>608</v>
      </c>
      <c r="C155" s="50"/>
      <c r="D155" s="50"/>
      <c r="E155" s="50"/>
      <c r="F155" s="69">
        <f>SUM(F156)</f>
        <v>13287.1</v>
      </c>
      <c r="G155" s="69"/>
      <c r="H155" s="69"/>
    </row>
    <row r="156" spans="1:8" ht="78.75">
      <c r="A156" s="28" t="s">
        <v>644</v>
      </c>
      <c r="B156" s="29" t="s">
        <v>707</v>
      </c>
      <c r="C156" s="50"/>
      <c r="D156" s="50"/>
      <c r="E156" s="50"/>
      <c r="F156" s="69">
        <f>SUM(F157)</f>
        <v>13287.1</v>
      </c>
      <c r="G156" s="69"/>
      <c r="H156" s="69"/>
    </row>
    <row r="157" spans="1:8" ht="47.25">
      <c r="A157" s="28" t="s">
        <v>244</v>
      </c>
      <c r="B157" s="29" t="s">
        <v>707</v>
      </c>
      <c r="C157" s="50" t="s">
        <v>7</v>
      </c>
      <c r="D157" s="50" t="s">
        <v>182</v>
      </c>
      <c r="E157" s="50" t="s">
        <v>176</v>
      </c>
      <c r="F157" s="53">
        <v>13287.1</v>
      </c>
      <c r="G157" s="53"/>
      <c r="H157" s="53"/>
    </row>
    <row r="158" spans="1:8" ht="15.75">
      <c r="A158" s="27" t="s">
        <v>804</v>
      </c>
      <c r="B158" s="29" t="s">
        <v>860</v>
      </c>
      <c r="C158" s="50"/>
      <c r="D158" s="50"/>
      <c r="E158" s="50"/>
      <c r="F158" s="69">
        <f>SUM(F159)</f>
        <v>541.79999999999995</v>
      </c>
      <c r="G158" s="53"/>
      <c r="H158" s="53"/>
    </row>
    <row r="159" spans="1:8" ht="110.25">
      <c r="A159" s="64" t="s">
        <v>708</v>
      </c>
      <c r="B159" s="29" t="s">
        <v>709</v>
      </c>
      <c r="C159" s="50"/>
      <c r="D159" s="50"/>
      <c r="E159" s="50"/>
      <c r="F159" s="53">
        <f>SUM(F160)</f>
        <v>541.79999999999995</v>
      </c>
      <c r="G159" s="53"/>
      <c r="H159" s="53"/>
    </row>
    <row r="160" spans="1:8" ht="47.25">
      <c r="A160" s="28" t="s">
        <v>244</v>
      </c>
      <c r="B160" s="29" t="s">
        <v>709</v>
      </c>
      <c r="C160" s="50" t="s">
        <v>7</v>
      </c>
      <c r="D160" s="50" t="s">
        <v>182</v>
      </c>
      <c r="E160" s="50" t="s">
        <v>176</v>
      </c>
      <c r="F160" s="53">
        <v>541.79999999999995</v>
      </c>
      <c r="G160" s="53"/>
      <c r="H160" s="53"/>
    </row>
    <row r="161" spans="1:8" ht="31.5">
      <c r="A161" s="28" t="s">
        <v>805</v>
      </c>
      <c r="B161" s="29" t="s">
        <v>710</v>
      </c>
      <c r="C161" s="50"/>
      <c r="D161" s="50"/>
      <c r="E161" s="50"/>
      <c r="F161" s="53">
        <f t="shared" ref="F161:H162" si="10">SUM(F162)</f>
        <v>3040.5</v>
      </c>
      <c r="G161" s="53">
        <f t="shared" si="10"/>
        <v>3040.5</v>
      </c>
      <c r="H161" s="53">
        <f t="shared" si="10"/>
        <v>3675.4</v>
      </c>
    </row>
    <row r="162" spans="1:8" ht="78.75">
      <c r="A162" s="27" t="s">
        <v>711</v>
      </c>
      <c r="B162" s="29" t="s">
        <v>712</v>
      </c>
      <c r="C162" s="50"/>
      <c r="D162" s="50"/>
      <c r="E162" s="50"/>
      <c r="F162" s="53">
        <f t="shared" si="10"/>
        <v>3040.5</v>
      </c>
      <c r="G162" s="53">
        <f t="shared" si="10"/>
        <v>3040.5</v>
      </c>
      <c r="H162" s="53">
        <f t="shared" si="10"/>
        <v>3675.4</v>
      </c>
    </row>
    <row r="163" spans="1:8" ht="47.25">
      <c r="A163" s="28" t="s">
        <v>244</v>
      </c>
      <c r="B163" s="29" t="s">
        <v>712</v>
      </c>
      <c r="C163" s="50" t="s">
        <v>7</v>
      </c>
      <c r="D163" s="50" t="s">
        <v>182</v>
      </c>
      <c r="E163" s="50" t="s">
        <v>176</v>
      </c>
      <c r="F163" s="53">
        <v>3040.5</v>
      </c>
      <c r="G163" s="53">
        <v>3040.5</v>
      </c>
      <c r="H163" s="53">
        <v>3675.4</v>
      </c>
    </row>
    <row r="164" spans="1:8" ht="31.5">
      <c r="A164" s="28" t="s">
        <v>74</v>
      </c>
      <c r="B164" s="29" t="s">
        <v>448</v>
      </c>
      <c r="C164" s="50"/>
      <c r="D164" s="50"/>
      <c r="E164" s="50"/>
      <c r="F164" s="53">
        <f>SUM(F165+F170)</f>
        <v>32014.500000000004</v>
      </c>
      <c r="G164" s="53">
        <f t="shared" ref="G164:H166" si="11">SUM(G165)</f>
        <v>29944.799999999999</v>
      </c>
      <c r="H164" s="53">
        <f t="shared" si="11"/>
        <v>30005.4</v>
      </c>
    </row>
    <row r="165" spans="1:8" ht="47.25">
      <c r="A165" s="28" t="s">
        <v>233</v>
      </c>
      <c r="B165" s="29" t="s">
        <v>449</v>
      </c>
      <c r="C165" s="50"/>
      <c r="D165" s="50"/>
      <c r="E165" s="50"/>
      <c r="F165" s="53">
        <f>SUM(F166+F168)</f>
        <v>31800.300000000003</v>
      </c>
      <c r="G165" s="53">
        <f t="shared" si="11"/>
        <v>29944.799999999999</v>
      </c>
      <c r="H165" s="53">
        <f t="shared" si="11"/>
        <v>30005.4</v>
      </c>
    </row>
    <row r="166" spans="1:8" ht="15.75">
      <c r="A166" s="27" t="s">
        <v>39</v>
      </c>
      <c r="B166" s="29" t="s">
        <v>450</v>
      </c>
      <c r="C166" s="50"/>
      <c r="D166" s="50"/>
      <c r="E166" s="50"/>
      <c r="F166" s="53">
        <f>SUM(F167)</f>
        <v>30691.4</v>
      </c>
      <c r="G166" s="53">
        <f t="shared" si="11"/>
        <v>29944.799999999999</v>
      </c>
      <c r="H166" s="53">
        <f t="shared" si="11"/>
        <v>30005.4</v>
      </c>
    </row>
    <row r="167" spans="1:8" ht="47.25">
      <c r="A167" s="28" t="s">
        <v>244</v>
      </c>
      <c r="B167" s="29" t="s">
        <v>450</v>
      </c>
      <c r="C167" s="50" t="s">
        <v>7</v>
      </c>
      <c r="D167" s="50" t="s">
        <v>182</v>
      </c>
      <c r="E167" s="50" t="s">
        <v>177</v>
      </c>
      <c r="F167" s="53">
        <v>30691.4</v>
      </c>
      <c r="G167" s="53">
        <v>29944.799999999999</v>
      </c>
      <c r="H167" s="53">
        <v>30005.4</v>
      </c>
    </row>
    <row r="168" spans="1:8" ht="47.25">
      <c r="A168" s="28" t="s">
        <v>909</v>
      </c>
      <c r="B168" s="29" t="s">
        <v>908</v>
      </c>
      <c r="C168" s="50"/>
      <c r="D168" s="50"/>
      <c r="E168" s="50"/>
      <c r="F168" s="53">
        <f>SUM(F169)</f>
        <v>1108.9000000000001</v>
      </c>
      <c r="G168" s="53"/>
      <c r="H168" s="53"/>
    </row>
    <row r="169" spans="1:8" ht="47.25">
      <c r="A169" s="28" t="s">
        <v>244</v>
      </c>
      <c r="B169" s="29" t="s">
        <v>908</v>
      </c>
      <c r="C169" s="50" t="s">
        <v>7</v>
      </c>
      <c r="D169" s="50" t="s">
        <v>182</v>
      </c>
      <c r="E169" s="50" t="s">
        <v>177</v>
      </c>
      <c r="F169" s="53">
        <v>1108.9000000000001</v>
      </c>
      <c r="G169" s="53"/>
      <c r="H169" s="53"/>
    </row>
    <row r="170" spans="1:8" ht="31.5">
      <c r="A170" s="28" t="s">
        <v>19</v>
      </c>
      <c r="B170" s="29" t="s">
        <v>910</v>
      </c>
      <c r="C170" s="50"/>
      <c r="D170" s="50"/>
      <c r="E170" s="50"/>
      <c r="F170" s="53">
        <f>SUM(F171)</f>
        <v>214.2</v>
      </c>
      <c r="G170" s="53"/>
      <c r="H170" s="53"/>
    </row>
    <row r="171" spans="1:8" ht="15.75">
      <c r="A171" s="27" t="s">
        <v>39</v>
      </c>
      <c r="B171" s="29" t="s">
        <v>911</v>
      </c>
      <c r="C171" s="50"/>
      <c r="D171" s="50"/>
      <c r="E171" s="50"/>
      <c r="F171" s="53">
        <f>SUM(F172)</f>
        <v>214.2</v>
      </c>
      <c r="G171" s="53"/>
      <c r="H171" s="53"/>
    </row>
    <row r="172" spans="1:8" ht="47.25">
      <c r="A172" s="28" t="s">
        <v>244</v>
      </c>
      <c r="B172" s="29" t="s">
        <v>911</v>
      </c>
      <c r="C172" s="50" t="s">
        <v>7</v>
      </c>
      <c r="D172" s="50" t="s">
        <v>182</v>
      </c>
      <c r="E172" s="50" t="s">
        <v>177</v>
      </c>
      <c r="F172" s="53">
        <v>214.2</v>
      </c>
      <c r="G172" s="53"/>
      <c r="H172" s="53"/>
    </row>
    <row r="173" spans="1:8" ht="47.25">
      <c r="A173" s="28" t="s">
        <v>26</v>
      </c>
      <c r="B173" s="29" t="s">
        <v>451</v>
      </c>
      <c r="C173" s="50"/>
      <c r="D173" s="50"/>
      <c r="E173" s="50"/>
      <c r="F173" s="53">
        <f>SUM(F174+F183)</f>
        <v>13298.9</v>
      </c>
      <c r="G173" s="53">
        <f>SUM(G174+G183)</f>
        <v>12883.8</v>
      </c>
      <c r="H173" s="53">
        <f>SUM(H174+H183)</f>
        <v>12923.3</v>
      </c>
    </row>
    <row r="174" spans="1:8" ht="47.25">
      <c r="A174" s="28" t="s">
        <v>233</v>
      </c>
      <c r="B174" s="29" t="s">
        <v>452</v>
      </c>
      <c r="C174" s="50"/>
      <c r="D174" s="50"/>
      <c r="E174" s="50"/>
      <c r="F174" s="53">
        <f>SUM(F175+F177+F179+F181)</f>
        <v>7726</v>
      </c>
      <c r="G174" s="53">
        <f>SUM(G175+G177+G179+G181)</f>
        <v>7630.2</v>
      </c>
      <c r="H174" s="53">
        <f>SUM(H175+H177+H179+H181)</f>
        <v>7669.7</v>
      </c>
    </row>
    <row r="175" spans="1:8" ht="15.75">
      <c r="A175" s="27" t="s">
        <v>132</v>
      </c>
      <c r="B175" s="29" t="s">
        <v>453</v>
      </c>
      <c r="C175" s="50"/>
      <c r="D175" s="50"/>
      <c r="E175" s="50"/>
      <c r="F175" s="53">
        <f>SUM(F176)</f>
        <v>3121</v>
      </c>
      <c r="G175" s="53">
        <f>SUM(G176)</f>
        <v>2943.4</v>
      </c>
      <c r="H175" s="53">
        <f>SUM(H176)</f>
        <v>2982.9</v>
      </c>
    </row>
    <row r="176" spans="1:8" ht="47.25">
      <c r="A176" s="27" t="s">
        <v>244</v>
      </c>
      <c r="B176" s="29" t="s">
        <v>453</v>
      </c>
      <c r="C176" s="50" t="s">
        <v>7</v>
      </c>
      <c r="D176" s="50" t="s">
        <v>182</v>
      </c>
      <c r="E176" s="50" t="s">
        <v>143</v>
      </c>
      <c r="F176" s="53">
        <v>3121</v>
      </c>
      <c r="G176" s="53">
        <v>2943.4</v>
      </c>
      <c r="H176" s="53">
        <v>2982.9</v>
      </c>
    </row>
    <row r="177" spans="1:8" ht="15.75">
      <c r="A177" s="28" t="s">
        <v>303</v>
      </c>
      <c r="B177" s="29" t="s">
        <v>454</v>
      </c>
      <c r="C177" s="50"/>
      <c r="D177" s="50"/>
      <c r="E177" s="50"/>
      <c r="F177" s="53">
        <f>SUM(F178)</f>
        <v>771</v>
      </c>
      <c r="G177" s="53">
        <f>SUM(G178)</f>
        <v>771</v>
      </c>
      <c r="H177" s="53">
        <f>SUM(H178)</f>
        <v>771</v>
      </c>
    </row>
    <row r="178" spans="1:8" ht="47.25">
      <c r="A178" s="27" t="s">
        <v>244</v>
      </c>
      <c r="B178" s="29" t="s">
        <v>454</v>
      </c>
      <c r="C178" s="50" t="s">
        <v>7</v>
      </c>
      <c r="D178" s="50" t="s">
        <v>182</v>
      </c>
      <c r="E178" s="50" t="s">
        <v>143</v>
      </c>
      <c r="F178" s="53">
        <v>771</v>
      </c>
      <c r="G178" s="53">
        <v>771</v>
      </c>
      <c r="H178" s="53">
        <v>771</v>
      </c>
    </row>
    <row r="179" spans="1:8" ht="15.75">
      <c r="A179" s="27" t="s">
        <v>207</v>
      </c>
      <c r="B179" s="29" t="s">
        <v>714</v>
      </c>
      <c r="C179" s="50"/>
      <c r="D179" s="50"/>
      <c r="E179" s="50"/>
      <c r="F179" s="53">
        <f>SUM(F180)</f>
        <v>3537.2</v>
      </c>
      <c r="G179" s="53">
        <f>SUM(G180)</f>
        <v>3619</v>
      </c>
      <c r="H179" s="53">
        <f>SUM(H180)</f>
        <v>3619</v>
      </c>
    </row>
    <row r="180" spans="1:8" ht="47.25">
      <c r="A180" s="27" t="s">
        <v>244</v>
      </c>
      <c r="B180" s="29" t="s">
        <v>714</v>
      </c>
      <c r="C180" s="50" t="s">
        <v>7</v>
      </c>
      <c r="D180" s="50" t="s">
        <v>182</v>
      </c>
      <c r="E180" s="50" t="s">
        <v>143</v>
      </c>
      <c r="F180" s="53">
        <v>3537.2</v>
      </c>
      <c r="G180" s="53">
        <v>3619</v>
      </c>
      <c r="H180" s="53">
        <v>3619</v>
      </c>
    </row>
    <row r="181" spans="1:8" ht="31.5">
      <c r="A181" s="27" t="s">
        <v>384</v>
      </c>
      <c r="B181" s="29" t="s">
        <v>612</v>
      </c>
      <c r="C181" s="50"/>
      <c r="D181" s="50"/>
      <c r="E181" s="50"/>
      <c r="F181" s="53">
        <f>SUM(F182)</f>
        <v>296.8</v>
      </c>
      <c r="G181" s="53">
        <f>SUM(G182)</f>
        <v>296.8</v>
      </c>
      <c r="H181" s="53">
        <f>SUM(H182)</f>
        <v>296.8</v>
      </c>
    </row>
    <row r="182" spans="1:8" ht="47.25">
      <c r="A182" s="27" t="s">
        <v>244</v>
      </c>
      <c r="B182" s="29" t="s">
        <v>612</v>
      </c>
      <c r="C182" s="50" t="s">
        <v>7</v>
      </c>
      <c r="D182" s="50" t="s">
        <v>182</v>
      </c>
      <c r="E182" s="50" t="s">
        <v>143</v>
      </c>
      <c r="F182" s="53">
        <v>296.8</v>
      </c>
      <c r="G182" s="53">
        <v>296.8</v>
      </c>
      <c r="H182" s="53">
        <v>296.8</v>
      </c>
    </row>
    <row r="183" spans="1:8" ht="31.5">
      <c r="A183" s="27" t="s">
        <v>19</v>
      </c>
      <c r="B183" s="29" t="s">
        <v>455</v>
      </c>
      <c r="C183" s="50"/>
      <c r="D183" s="50"/>
      <c r="E183" s="50"/>
      <c r="F183" s="53">
        <f>SUM(F186+F190+F188+F184)</f>
        <v>5572.9</v>
      </c>
      <c r="G183" s="53">
        <f>SUM(G186+G190+G188+G184)</f>
        <v>5253.6</v>
      </c>
      <c r="H183" s="53">
        <f>SUM(H186+H190+H188+H184)</f>
        <v>5253.6</v>
      </c>
    </row>
    <row r="184" spans="1:8" ht="15.75">
      <c r="A184" s="28" t="s">
        <v>333</v>
      </c>
      <c r="B184" s="29" t="s">
        <v>456</v>
      </c>
      <c r="C184" s="50"/>
      <c r="D184" s="50"/>
      <c r="E184" s="50"/>
      <c r="F184" s="53">
        <f>SUM(F185)</f>
        <v>400</v>
      </c>
      <c r="G184" s="53">
        <f>SUM(G185)</f>
        <v>400</v>
      </c>
      <c r="H184" s="53">
        <f>SUM(H185)</f>
        <v>400</v>
      </c>
    </row>
    <row r="185" spans="1:8" ht="47.25">
      <c r="A185" s="28" t="s">
        <v>244</v>
      </c>
      <c r="B185" s="29" t="s">
        <v>456</v>
      </c>
      <c r="C185" s="50" t="s">
        <v>7</v>
      </c>
      <c r="D185" s="50" t="s">
        <v>182</v>
      </c>
      <c r="E185" s="50" t="s">
        <v>143</v>
      </c>
      <c r="F185" s="53">
        <v>400</v>
      </c>
      <c r="G185" s="53">
        <v>400</v>
      </c>
      <c r="H185" s="53">
        <v>400</v>
      </c>
    </row>
    <row r="186" spans="1:8" ht="15.75">
      <c r="A186" s="28" t="s">
        <v>1</v>
      </c>
      <c r="B186" s="29" t="s">
        <v>457</v>
      </c>
      <c r="C186" s="50"/>
      <c r="D186" s="50"/>
      <c r="E186" s="50"/>
      <c r="F186" s="53">
        <f>SUM(F187)</f>
        <v>2252.5</v>
      </c>
      <c r="G186" s="53">
        <f>SUM(G187)</f>
        <v>2151.1</v>
      </c>
      <c r="H186" s="53">
        <f>SUM(H187)</f>
        <v>2151.1</v>
      </c>
    </row>
    <row r="187" spans="1:8" ht="47.25">
      <c r="A187" s="28" t="s">
        <v>244</v>
      </c>
      <c r="B187" s="29" t="s">
        <v>457</v>
      </c>
      <c r="C187" s="50" t="s">
        <v>7</v>
      </c>
      <c r="D187" s="50" t="s">
        <v>182</v>
      </c>
      <c r="E187" s="50" t="s">
        <v>143</v>
      </c>
      <c r="F187" s="53">
        <v>2252.5</v>
      </c>
      <c r="G187" s="53">
        <v>2151.1</v>
      </c>
      <c r="H187" s="53">
        <v>2151.1</v>
      </c>
    </row>
    <row r="188" spans="1:8" ht="15.75">
      <c r="A188" s="28" t="s">
        <v>670</v>
      </c>
      <c r="B188" s="29" t="s">
        <v>646</v>
      </c>
      <c r="C188" s="50"/>
      <c r="D188" s="50"/>
      <c r="E188" s="50"/>
      <c r="F188" s="53">
        <f>SUM(F189)</f>
        <v>677.9</v>
      </c>
      <c r="G188" s="53">
        <f>SUM(G189)</f>
        <v>460</v>
      </c>
      <c r="H188" s="53">
        <f>SUM(H189)</f>
        <v>460</v>
      </c>
    </row>
    <row r="189" spans="1:8" ht="47.25">
      <c r="A189" s="28" t="s">
        <v>244</v>
      </c>
      <c r="B189" s="29" t="s">
        <v>646</v>
      </c>
      <c r="C189" s="50" t="s">
        <v>7</v>
      </c>
      <c r="D189" s="50" t="s">
        <v>182</v>
      </c>
      <c r="E189" s="50" t="s">
        <v>143</v>
      </c>
      <c r="F189" s="53">
        <v>677.9</v>
      </c>
      <c r="G189" s="53">
        <v>460</v>
      </c>
      <c r="H189" s="53">
        <v>460</v>
      </c>
    </row>
    <row r="190" spans="1:8" ht="15.75">
      <c r="A190" s="28" t="s">
        <v>334</v>
      </c>
      <c r="B190" s="29" t="s">
        <v>715</v>
      </c>
      <c r="C190" s="50"/>
      <c r="D190" s="50"/>
      <c r="E190" s="50"/>
      <c r="F190" s="53">
        <f>SUM(F191)</f>
        <v>2242.5</v>
      </c>
      <c r="G190" s="53">
        <f>SUM(G191)</f>
        <v>2242.5</v>
      </c>
      <c r="H190" s="53">
        <f>SUM(H191)</f>
        <v>2242.5</v>
      </c>
    </row>
    <row r="191" spans="1:8" ht="47.25">
      <c r="A191" s="28" t="s">
        <v>244</v>
      </c>
      <c r="B191" s="29" t="s">
        <v>715</v>
      </c>
      <c r="C191" s="50" t="s">
        <v>7</v>
      </c>
      <c r="D191" s="50" t="s">
        <v>182</v>
      </c>
      <c r="E191" s="50" t="s">
        <v>143</v>
      </c>
      <c r="F191" s="53">
        <v>2242.5</v>
      </c>
      <c r="G191" s="53">
        <v>2242.5</v>
      </c>
      <c r="H191" s="53">
        <v>2242.5</v>
      </c>
    </row>
    <row r="192" spans="1:8" ht="31.5">
      <c r="A192" s="28" t="s">
        <v>75</v>
      </c>
      <c r="B192" s="29" t="s">
        <v>459</v>
      </c>
      <c r="C192" s="50"/>
      <c r="D192" s="50"/>
      <c r="E192" s="50"/>
      <c r="F192" s="53">
        <f>SUM(F202+F193+F196+F199)</f>
        <v>43460.100000000006</v>
      </c>
      <c r="G192" s="53">
        <f>SUM(G202+G193+G196+G199)</f>
        <v>43453.3</v>
      </c>
      <c r="H192" s="53">
        <f>SUM(H202+H193+H196+H199)</f>
        <v>43453.3</v>
      </c>
    </row>
    <row r="193" spans="1:8" ht="15.75">
      <c r="A193" s="27" t="s">
        <v>77</v>
      </c>
      <c r="B193" s="29" t="s">
        <v>838</v>
      </c>
      <c r="C193" s="50"/>
      <c r="D193" s="50"/>
      <c r="E193" s="50"/>
      <c r="F193" s="53">
        <f t="shared" ref="F193:H194" si="12">SUM(F194)</f>
        <v>2810.4</v>
      </c>
      <c r="G193" s="53">
        <f t="shared" si="12"/>
        <v>2810.4</v>
      </c>
      <c r="H193" s="53">
        <f t="shared" si="12"/>
        <v>2810.4</v>
      </c>
    </row>
    <row r="194" spans="1:8" ht="31.5">
      <c r="A194" s="28" t="s">
        <v>335</v>
      </c>
      <c r="B194" s="29" t="s">
        <v>587</v>
      </c>
      <c r="C194" s="50"/>
      <c r="D194" s="50"/>
      <c r="E194" s="50"/>
      <c r="F194" s="53">
        <f t="shared" si="12"/>
        <v>2810.4</v>
      </c>
      <c r="G194" s="53">
        <f t="shared" si="12"/>
        <v>2810.4</v>
      </c>
      <c r="H194" s="53">
        <f t="shared" si="12"/>
        <v>2810.4</v>
      </c>
    </row>
    <row r="195" spans="1:8" ht="78.75">
      <c r="A195" s="28" t="s">
        <v>56</v>
      </c>
      <c r="B195" s="29" t="s">
        <v>587</v>
      </c>
      <c r="C195" s="50" t="s">
        <v>64</v>
      </c>
      <c r="D195" s="50" t="s">
        <v>182</v>
      </c>
      <c r="E195" s="50" t="s">
        <v>143</v>
      </c>
      <c r="F195" s="53">
        <v>2810.4</v>
      </c>
      <c r="G195" s="53">
        <v>2810.4</v>
      </c>
      <c r="H195" s="53">
        <v>2810.4</v>
      </c>
    </row>
    <row r="196" spans="1:8" ht="31.5">
      <c r="A196" s="28" t="s">
        <v>130</v>
      </c>
      <c r="B196" s="29" t="s">
        <v>460</v>
      </c>
      <c r="C196" s="50"/>
      <c r="D196" s="50"/>
      <c r="E196" s="50"/>
      <c r="F196" s="53">
        <f t="shared" ref="F196:H197" si="13">SUM(F197)</f>
        <v>13464.8</v>
      </c>
      <c r="G196" s="53">
        <f t="shared" si="13"/>
        <v>13464.8</v>
      </c>
      <c r="H196" s="53">
        <f t="shared" si="13"/>
        <v>13464.8</v>
      </c>
    </row>
    <row r="197" spans="1:8" ht="94.5">
      <c r="A197" s="27" t="s">
        <v>720</v>
      </c>
      <c r="B197" s="29" t="s">
        <v>721</v>
      </c>
      <c r="C197" s="50"/>
      <c r="D197" s="50"/>
      <c r="E197" s="50"/>
      <c r="F197" s="53">
        <f t="shared" si="13"/>
        <v>13464.8</v>
      </c>
      <c r="G197" s="53">
        <f t="shared" si="13"/>
        <v>13464.8</v>
      </c>
      <c r="H197" s="53">
        <f t="shared" si="13"/>
        <v>13464.8</v>
      </c>
    </row>
    <row r="198" spans="1:8" ht="31.5">
      <c r="A198" s="28" t="s">
        <v>57</v>
      </c>
      <c r="B198" s="29" t="s">
        <v>721</v>
      </c>
      <c r="C198" s="50" t="s">
        <v>58</v>
      </c>
      <c r="D198" s="50" t="s">
        <v>144</v>
      </c>
      <c r="E198" s="50" t="s">
        <v>179</v>
      </c>
      <c r="F198" s="53">
        <v>13464.8</v>
      </c>
      <c r="G198" s="53">
        <v>13464.8</v>
      </c>
      <c r="H198" s="53">
        <v>13464.8</v>
      </c>
    </row>
    <row r="199" spans="1:8" ht="47.25">
      <c r="A199" s="28" t="s">
        <v>233</v>
      </c>
      <c r="B199" s="29" t="s">
        <v>385</v>
      </c>
      <c r="C199" s="29"/>
      <c r="D199" s="29"/>
      <c r="E199" s="29"/>
      <c r="F199" s="53">
        <f t="shared" ref="F199:H200" si="14">SUM(F200)</f>
        <v>9.8000000000000007</v>
      </c>
      <c r="G199" s="53">
        <f t="shared" si="14"/>
        <v>9.8000000000000007</v>
      </c>
      <c r="H199" s="53">
        <f t="shared" si="14"/>
        <v>9.8000000000000007</v>
      </c>
    </row>
    <row r="200" spans="1:8" ht="78.75">
      <c r="A200" s="28" t="s">
        <v>386</v>
      </c>
      <c r="B200" s="29" t="s">
        <v>716</v>
      </c>
      <c r="C200" s="29"/>
      <c r="D200" s="29"/>
      <c r="E200" s="29"/>
      <c r="F200" s="53">
        <f t="shared" si="14"/>
        <v>9.8000000000000007</v>
      </c>
      <c r="G200" s="53">
        <f t="shared" si="14"/>
        <v>9.8000000000000007</v>
      </c>
      <c r="H200" s="53">
        <f t="shared" si="14"/>
        <v>9.8000000000000007</v>
      </c>
    </row>
    <row r="201" spans="1:8" ht="47.25">
      <c r="A201" s="28" t="s">
        <v>244</v>
      </c>
      <c r="B201" s="29" t="s">
        <v>716</v>
      </c>
      <c r="C201" s="50" t="s">
        <v>7</v>
      </c>
      <c r="D201" s="50" t="s">
        <v>182</v>
      </c>
      <c r="E201" s="50" t="s">
        <v>143</v>
      </c>
      <c r="F201" s="53">
        <v>9.8000000000000007</v>
      </c>
      <c r="G201" s="53">
        <v>9.8000000000000007</v>
      </c>
      <c r="H201" s="53">
        <v>9.8000000000000007</v>
      </c>
    </row>
    <row r="202" spans="1:8" ht="31.5">
      <c r="A202" s="28" t="s">
        <v>263</v>
      </c>
      <c r="B202" s="29" t="s">
        <v>588</v>
      </c>
      <c r="C202" s="50"/>
      <c r="D202" s="50"/>
      <c r="E202" s="50"/>
      <c r="F202" s="53">
        <f>SUM(F203)</f>
        <v>27175.1</v>
      </c>
      <c r="G202" s="53">
        <f>SUM(G203)</f>
        <v>27168.3</v>
      </c>
      <c r="H202" s="53">
        <f>SUM(H203)</f>
        <v>27168.3</v>
      </c>
    </row>
    <row r="203" spans="1:8" ht="31.5">
      <c r="A203" s="27" t="s">
        <v>261</v>
      </c>
      <c r="B203" s="29" t="s">
        <v>589</v>
      </c>
      <c r="C203" s="50"/>
      <c r="D203" s="50"/>
      <c r="E203" s="50"/>
      <c r="F203" s="53">
        <f>SUM(F204:F206)</f>
        <v>27175.1</v>
      </c>
      <c r="G203" s="53">
        <f>SUM(G204:G206)</f>
        <v>27168.3</v>
      </c>
      <c r="H203" s="53">
        <f>SUM(H204:H206)</f>
        <v>27168.3</v>
      </c>
    </row>
    <row r="204" spans="1:8" ht="78.75">
      <c r="A204" s="27" t="s">
        <v>56</v>
      </c>
      <c r="B204" s="29" t="s">
        <v>589</v>
      </c>
      <c r="C204" s="50" t="s">
        <v>64</v>
      </c>
      <c r="D204" s="50" t="s">
        <v>182</v>
      </c>
      <c r="E204" s="50" t="s">
        <v>143</v>
      </c>
      <c r="F204" s="53">
        <v>24431.8</v>
      </c>
      <c r="G204" s="53">
        <v>24431.8</v>
      </c>
      <c r="H204" s="53">
        <v>24431.8</v>
      </c>
    </row>
    <row r="205" spans="1:8" ht="31.5">
      <c r="A205" s="28" t="s">
        <v>265</v>
      </c>
      <c r="B205" s="29" t="s">
        <v>589</v>
      </c>
      <c r="C205" s="50" t="s">
        <v>160</v>
      </c>
      <c r="D205" s="50" t="s">
        <v>182</v>
      </c>
      <c r="E205" s="50" t="s">
        <v>143</v>
      </c>
      <c r="F205" s="53">
        <v>2548.6</v>
      </c>
      <c r="G205" s="53">
        <v>2541.8000000000002</v>
      </c>
      <c r="H205" s="53">
        <v>2541.8000000000002</v>
      </c>
    </row>
    <row r="206" spans="1:8" ht="15.75">
      <c r="A206" s="27" t="s">
        <v>252</v>
      </c>
      <c r="B206" s="29" t="s">
        <v>589</v>
      </c>
      <c r="C206" s="50" t="s">
        <v>253</v>
      </c>
      <c r="D206" s="50" t="s">
        <v>182</v>
      </c>
      <c r="E206" s="50" t="s">
        <v>143</v>
      </c>
      <c r="F206" s="53">
        <v>194.7</v>
      </c>
      <c r="G206" s="53">
        <v>194.7</v>
      </c>
      <c r="H206" s="53">
        <v>194.7</v>
      </c>
    </row>
    <row r="207" spans="1:8" ht="31.5">
      <c r="A207" s="28" t="s">
        <v>119</v>
      </c>
      <c r="B207" s="29" t="s">
        <v>438</v>
      </c>
      <c r="C207" s="50"/>
      <c r="D207" s="50"/>
      <c r="E207" s="50"/>
      <c r="F207" s="53">
        <f>SUM(F208+F221)</f>
        <v>46819.100000000006</v>
      </c>
      <c r="G207" s="53">
        <f>SUM(G208+G221)</f>
        <v>1948.2</v>
      </c>
      <c r="H207" s="53">
        <f>SUM(H208+H221)</f>
        <v>1948.2</v>
      </c>
    </row>
    <row r="208" spans="1:8" ht="31.5">
      <c r="A208" s="27" t="s">
        <v>19</v>
      </c>
      <c r="B208" s="29" t="s">
        <v>439</v>
      </c>
      <c r="C208" s="50"/>
      <c r="D208" s="50"/>
      <c r="E208" s="50"/>
      <c r="F208" s="53">
        <f>SUM(F211+F219+F215+F217+F209)</f>
        <v>42186.3</v>
      </c>
      <c r="G208" s="53">
        <f>SUM(G211+G219+G215+G217+G209)</f>
        <v>1948.2</v>
      </c>
      <c r="H208" s="53">
        <f>SUM(H211+H219+H215+H217+H209)</f>
        <v>1948.2</v>
      </c>
    </row>
    <row r="209" spans="1:8" ht="47.25">
      <c r="A209" s="63" t="s">
        <v>699</v>
      </c>
      <c r="B209" s="29" t="s">
        <v>912</v>
      </c>
      <c r="C209" s="50"/>
      <c r="D209" s="50"/>
      <c r="E209" s="50"/>
      <c r="F209" s="53">
        <f>SUM(F210)</f>
        <v>1476.4</v>
      </c>
      <c r="G209" s="53"/>
      <c r="H209" s="53"/>
    </row>
    <row r="210" spans="1:8" ht="47.25">
      <c r="A210" s="28" t="s">
        <v>244</v>
      </c>
      <c r="B210" s="29" t="s">
        <v>912</v>
      </c>
      <c r="C210" s="50" t="s">
        <v>7</v>
      </c>
      <c r="D210" s="50" t="s">
        <v>182</v>
      </c>
      <c r="E210" s="50" t="s">
        <v>175</v>
      </c>
      <c r="F210" s="53">
        <v>1476.4</v>
      </c>
      <c r="G210" s="53"/>
      <c r="H210" s="53"/>
    </row>
    <row r="211" spans="1:8" ht="31.5">
      <c r="A211" s="28" t="s">
        <v>336</v>
      </c>
      <c r="B211" s="29" t="s">
        <v>440</v>
      </c>
      <c r="C211" s="50"/>
      <c r="D211" s="50"/>
      <c r="E211" s="50"/>
      <c r="F211" s="53">
        <f>SUM(F213+F212+F214)</f>
        <v>37868.5</v>
      </c>
      <c r="G211" s="53"/>
      <c r="H211" s="53"/>
    </row>
    <row r="212" spans="1:8" ht="47.25">
      <c r="A212" s="28" t="s">
        <v>244</v>
      </c>
      <c r="B212" s="29" t="s">
        <v>440</v>
      </c>
      <c r="C212" s="50" t="s">
        <v>7</v>
      </c>
      <c r="D212" s="50" t="s">
        <v>182</v>
      </c>
      <c r="E212" s="50" t="s">
        <v>175</v>
      </c>
      <c r="F212" s="53">
        <v>1380.8</v>
      </c>
      <c r="G212" s="53"/>
      <c r="H212" s="53"/>
    </row>
    <row r="213" spans="1:8" ht="47.25">
      <c r="A213" s="28" t="s">
        <v>244</v>
      </c>
      <c r="B213" s="29" t="s">
        <v>440</v>
      </c>
      <c r="C213" s="50" t="s">
        <v>7</v>
      </c>
      <c r="D213" s="50" t="s">
        <v>182</v>
      </c>
      <c r="E213" s="50" t="s">
        <v>176</v>
      </c>
      <c r="F213" s="53">
        <v>36461.5</v>
      </c>
      <c r="G213" s="53"/>
      <c r="H213" s="53"/>
    </row>
    <row r="214" spans="1:8" ht="47.25">
      <c r="A214" s="28" t="s">
        <v>244</v>
      </c>
      <c r="B214" s="29" t="s">
        <v>440</v>
      </c>
      <c r="C214" s="50" t="s">
        <v>7</v>
      </c>
      <c r="D214" s="50" t="s">
        <v>182</v>
      </c>
      <c r="E214" s="50" t="s">
        <v>177</v>
      </c>
      <c r="F214" s="53">
        <v>26.2</v>
      </c>
      <c r="G214" s="53"/>
      <c r="H214" s="53"/>
    </row>
    <row r="215" spans="1:8" ht="47.25">
      <c r="A215" s="28" t="s">
        <v>337</v>
      </c>
      <c r="B215" s="29" t="s">
        <v>713</v>
      </c>
      <c r="C215" s="50"/>
      <c r="D215" s="50"/>
      <c r="E215" s="50"/>
      <c r="F215" s="53">
        <f>SUM(F216)</f>
        <v>892</v>
      </c>
      <c r="G215" s="53">
        <f>SUM(G216)</f>
        <v>892</v>
      </c>
      <c r="H215" s="53">
        <f>SUM(H216)</f>
        <v>892</v>
      </c>
    </row>
    <row r="216" spans="1:8" ht="47.25">
      <c r="A216" s="28" t="s">
        <v>244</v>
      </c>
      <c r="B216" s="29" t="s">
        <v>713</v>
      </c>
      <c r="C216" s="50" t="s">
        <v>7</v>
      </c>
      <c r="D216" s="50" t="s">
        <v>182</v>
      </c>
      <c r="E216" s="50" t="s">
        <v>176</v>
      </c>
      <c r="F216" s="53">
        <v>892</v>
      </c>
      <c r="G216" s="53">
        <v>892</v>
      </c>
      <c r="H216" s="53">
        <v>892</v>
      </c>
    </row>
    <row r="217" spans="1:8" ht="63">
      <c r="A217" s="83" t="s">
        <v>846</v>
      </c>
      <c r="B217" s="29" t="s">
        <v>847</v>
      </c>
      <c r="C217" s="50"/>
      <c r="D217" s="50"/>
      <c r="E217" s="50"/>
      <c r="F217" s="53">
        <f>SUM(F218)</f>
        <v>40</v>
      </c>
      <c r="G217" s="53"/>
      <c r="H217" s="53"/>
    </row>
    <row r="218" spans="1:8" ht="47.25">
      <c r="A218" s="27" t="s">
        <v>244</v>
      </c>
      <c r="B218" s="29" t="s">
        <v>847</v>
      </c>
      <c r="C218" s="50" t="s">
        <v>7</v>
      </c>
      <c r="D218" s="50" t="s">
        <v>182</v>
      </c>
      <c r="E218" s="50" t="s">
        <v>176</v>
      </c>
      <c r="F218" s="53">
        <v>40</v>
      </c>
      <c r="G218" s="53"/>
      <c r="H218" s="53"/>
    </row>
    <row r="219" spans="1:8" ht="47.25">
      <c r="A219" s="63" t="s">
        <v>699</v>
      </c>
      <c r="B219" s="29" t="s">
        <v>700</v>
      </c>
      <c r="C219" s="50"/>
      <c r="D219" s="50"/>
      <c r="E219" s="50"/>
      <c r="F219" s="53">
        <f>SUM(F220)</f>
        <v>1909.4</v>
      </c>
      <c r="G219" s="53">
        <f>SUM(G220)</f>
        <v>1056.2</v>
      </c>
      <c r="H219" s="53">
        <f>SUM(H220)</f>
        <v>1056.2</v>
      </c>
    </row>
    <row r="220" spans="1:8" ht="47.25">
      <c r="A220" s="28" t="s">
        <v>244</v>
      </c>
      <c r="B220" s="29" t="s">
        <v>700</v>
      </c>
      <c r="C220" s="50" t="s">
        <v>7</v>
      </c>
      <c r="D220" s="50" t="s">
        <v>182</v>
      </c>
      <c r="E220" s="50" t="s">
        <v>175</v>
      </c>
      <c r="F220" s="53">
        <v>1909.4</v>
      </c>
      <c r="G220" s="53">
        <v>1056.2</v>
      </c>
      <c r="H220" s="53">
        <v>1056.2</v>
      </c>
    </row>
    <row r="221" spans="1:8" ht="15.75">
      <c r="A221" s="27" t="s">
        <v>804</v>
      </c>
      <c r="B221" s="29" t="s">
        <v>913</v>
      </c>
      <c r="C221" s="50"/>
      <c r="D221" s="50"/>
      <c r="E221" s="50"/>
      <c r="F221" s="53">
        <f>F222+F224</f>
        <v>4632.8</v>
      </c>
      <c r="G221" s="53"/>
      <c r="H221" s="53"/>
    </row>
    <row r="222" spans="1:8" ht="78.75">
      <c r="A222" s="105" t="s">
        <v>645</v>
      </c>
      <c r="B222" s="106" t="s">
        <v>914</v>
      </c>
      <c r="C222" s="107"/>
      <c r="D222" s="107"/>
      <c r="E222" s="107"/>
      <c r="F222" s="108">
        <f>SUM(F223)</f>
        <v>1953.8</v>
      </c>
      <c r="G222" s="108"/>
      <c r="H222" s="108"/>
    </row>
    <row r="223" spans="1:8" ht="47.25">
      <c r="A223" s="105" t="s">
        <v>244</v>
      </c>
      <c r="B223" s="106" t="s">
        <v>914</v>
      </c>
      <c r="C223" s="107" t="s">
        <v>7</v>
      </c>
      <c r="D223" s="107" t="s">
        <v>182</v>
      </c>
      <c r="E223" s="107" t="s">
        <v>176</v>
      </c>
      <c r="F223" s="108">
        <v>1953.8</v>
      </c>
      <c r="G223" s="108"/>
      <c r="H223" s="108"/>
    </row>
    <row r="224" spans="1:8" ht="90" customHeight="1">
      <c r="A224" s="28" t="s">
        <v>915</v>
      </c>
      <c r="B224" s="106" t="s">
        <v>916</v>
      </c>
      <c r="C224" s="50"/>
      <c r="D224" s="50"/>
      <c r="E224" s="50"/>
      <c r="F224" s="108">
        <f>SUM(F225)</f>
        <v>2679</v>
      </c>
      <c r="G224" s="53"/>
      <c r="H224" s="53"/>
    </row>
    <row r="225" spans="1:8" ht="47.25">
      <c r="A225" s="105" t="s">
        <v>244</v>
      </c>
      <c r="B225" s="106" t="s">
        <v>916</v>
      </c>
      <c r="C225" s="107" t="s">
        <v>7</v>
      </c>
      <c r="D225" s="107" t="s">
        <v>182</v>
      </c>
      <c r="E225" s="107" t="s">
        <v>176</v>
      </c>
      <c r="F225" s="53">
        <v>2679</v>
      </c>
      <c r="G225" s="53"/>
      <c r="H225" s="53"/>
    </row>
    <row r="226" spans="1:8" ht="47.25">
      <c r="A226" s="21" t="s">
        <v>652</v>
      </c>
      <c r="B226" s="12" t="s">
        <v>480</v>
      </c>
      <c r="C226" s="51"/>
      <c r="D226" s="51"/>
      <c r="E226" s="51"/>
      <c r="F226" s="70">
        <f>SUM(F227+F264+F333+F340+F352)</f>
        <v>322935.09999999992</v>
      </c>
      <c r="G226" s="70">
        <f>SUM(G227+G264+G333+G340+G352)</f>
        <v>319456.5</v>
      </c>
      <c r="H226" s="70">
        <f>SUM(H227+H264+H333+H340+H352)</f>
        <v>329447.19999999995</v>
      </c>
    </row>
    <row r="227" spans="1:8" ht="31.5">
      <c r="A227" s="27" t="s">
        <v>96</v>
      </c>
      <c r="B227" s="29" t="s">
        <v>481</v>
      </c>
      <c r="C227" s="22"/>
      <c r="D227" s="22"/>
      <c r="E227" s="22"/>
      <c r="F227" s="53">
        <f>SUM(F228+F235+F255+F260+F245+F250)</f>
        <v>110752.59999999999</v>
      </c>
      <c r="G227" s="53">
        <f>SUM(G228+G235+G255+G260+G245)</f>
        <v>104000.09999999999</v>
      </c>
      <c r="H227" s="53">
        <f>SUM(H228+H235+H255+H260+H245)</f>
        <v>106874.7</v>
      </c>
    </row>
    <row r="228" spans="1:8" ht="15.75">
      <c r="A228" s="27" t="s">
        <v>77</v>
      </c>
      <c r="B228" s="29" t="s">
        <v>616</v>
      </c>
      <c r="C228" s="50"/>
      <c r="D228" s="50"/>
      <c r="E228" s="50"/>
      <c r="F228" s="53">
        <f>SUM(F232+F229)</f>
        <v>3425.9</v>
      </c>
      <c r="G228" s="53">
        <f>SUM(G232+G229)</f>
        <v>3444.7</v>
      </c>
      <c r="H228" s="53">
        <f>SUM(H232+H229)</f>
        <v>3464.2</v>
      </c>
    </row>
    <row r="229" spans="1:8" ht="189">
      <c r="A229" s="64" t="s">
        <v>759</v>
      </c>
      <c r="B229" s="29" t="s">
        <v>760</v>
      </c>
      <c r="C229" s="50"/>
      <c r="D229" s="50"/>
      <c r="E229" s="50"/>
      <c r="F229" s="69">
        <f>SUM(F231+F230)</f>
        <v>469.3</v>
      </c>
      <c r="G229" s="69">
        <f>SUM(G231+G230)</f>
        <v>488.1</v>
      </c>
      <c r="H229" s="69">
        <f>SUM(H231+H230)</f>
        <v>507.6</v>
      </c>
    </row>
    <row r="230" spans="1:8" ht="78.75">
      <c r="A230" s="27" t="s">
        <v>56</v>
      </c>
      <c r="B230" s="29" t="s">
        <v>760</v>
      </c>
      <c r="C230" s="29" t="s">
        <v>64</v>
      </c>
      <c r="D230" s="29" t="s">
        <v>144</v>
      </c>
      <c r="E230" s="29" t="s">
        <v>181</v>
      </c>
      <c r="F230" s="69">
        <v>374.5</v>
      </c>
      <c r="G230" s="69">
        <v>342.1</v>
      </c>
      <c r="H230" s="69">
        <v>355.6</v>
      </c>
    </row>
    <row r="231" spans="1:8" ht="31.5">
      <c r="A231" s="28" t="s">
        <v>265</v>
      </c>
      <c r="B231" s="29" t="s">
        <v>760</v>
      </c>
      <c r="C231" s="29" t="s">
        <v>160</v>
      </c>
      <c r="D231" s="29" t="s">
        <v>144</v>
      </c>
      <c r="E231" s="29" t="s">
        <v>181</v>
      </c>
      <c r="F231" s="69">
        <v>94.8</v>
      </c>
      <c r="G231" s="69">
        <v>146</v>
      </c>
      <c r="H231" s="69">
        <v>152</v>
      </c>
    </row>
    <row r="232" spans="1:8" ht="31.5">
      <c r="A232" s="27" t="s">
        <v>137</v>
      </c>
      <c r="B232" s="29" t="s">
        <v>758</v>
      </c>
      <c r="C232" s="50"/>
      <c r="D232" s="50"/>
      <c r="E232" s="50"/>
      <c r="F232" s="53">
        <f>SUM(F233:F234)</f>
        <v>2956.6</v>
      </c>
      <c r="G232" s="53">
        <f>SUM(G233:G234)</f>
        <v>2956.6</v>
      </c>
      <c r="H232" s="53">
        <f>SUM(H233:H234)</f>
        <v>2956.6</v>
      </c>
    </row>
    <row r="233" spans="1:8" ht="78.75">
      <c r="A233" s="28" t="s">
        <v>56</v>
      </c>
      <c r="B233" s="29" t="s">
        <v>758</v>
      </c>
      <c r="C233" s="29" t="s">
        <v>64</v>
      </c>
      <c r="D233" s="29" t="s">
        <v>144</v>
      </c>
      <c r="E233" s="29" t="s">
        <v>181</v>
      </c>
      <c r="F233" s="53">
        <v>2651</v>
      </c>
      <c r="G233" s="53">
        <v>2651</v>
      </c>
      <c r="H233" s="53">
        <v>2651</v>
      </c>
    </row>
    <row r="234" spans="1:8" ht="31.5">
      <c r="A234" s="28" t="s">
        <v>265</v>
      </c>
      <c r="B234" s="29" t="s">
        <v>758</v>
      </c>
      <c r="C234" s="29" t="s">
        <v>160</v>
      </c>
      <c r="D234" s="29" t="s">
        <v>144</v>
      </c>
      <c r="E234" s="29" t="s">
        <v>181</v>
      </c>
      <c r="F234" s="53">
        <v>305.60000000000002</v>
      </c>
      <c r="G234" s="53">
        <v>305.60000000000002</v>
      </c>
      <c r="H234" s="53">
        <v>305.60000000000002</v>
      </c>
    </row>
    <row r="235" spans="1:8" ht="31.5">
      <c r="A235" s="27" t="s">
        <v>287</v>
      </c>
      <c r="B235" s="29" t="s">
        <v>617</v>
      </c>
      <c r="C235" s="50"/>
      <c r="D235" s="50"/>
      <c r="E235" s="50"/>
      <c r="F235" s="53">
        <f>SUM(F242+F236+F239)</f>
        <v>82559.5</v>
      </c>
      <c r="G235" s="53">
        <f>SUM(G242+G236+G239)</f>
        <v>75708</v>
      </c>
      <c r="H235" s="53">
        <f>SUM(H242+H236+H239)</f>
        <v>78408.3</v>
      </c>
    </row>
    <row r="236" spans="1:8" ht="47.25">
      <c r="A236" s="27" t="s">
        <v>750</v>
      </c>
      <c r="B236" s="29" t="s">
        <v>751</v>
      </c>
      <c r="C236" s="50"/>
      <c r="D236" s="50"/>
      <c r="E236" s="50"/>
      <c r="F236" s="53">
        <f>SUM(F237:F238)</f>
        <v>21626.2</v>
      </c>
      <c r="G236" s="53">
        <f>SUM(G237:G238)</f>
        <v>19727.8</v>
      </c>
      <c r="H236" s="53">
        <f>SUM(H237:H238)</f>
        <v>20170.400000000001</v>
      </c>
    </row>
    <row r="237" spans="1:8" ht="31.5">
      <c r="A237" s="28" t="s">
        <v>265</v>
      </c>
      <c r="B237" s="29" t="s">
        <v>751</v>
      </c>
      <c r="C237" s="50" t="s">
        <v>160</v>
      </c>
      <c r="D237" s="50" t="s">
        <v>144</v>
      </c>
      <c r="E237" s="50" t="s">
        <v>179</v>
      </c>
      <c r="F237" s="53">
        <v>316.2</v>
      </c>
      <c r="G237" s="53">
        <v>297.8</v>
      </c>
      <c r="H237" s="53">
        <v>270.39999999999998</v>
      </c>
    </row>
    <row r="238" spans="1:8" ht="31.5">
      <c r="A238" s="28" t="s">
        <v>57</v>
      </c>
      <c r="B238" s="29" t="s">
        <v>751</v>
      </c>
      <c r="C238" s="50" t="s">
        <v>58</v>
      </c>
      <c r="D238" s="50" t="s">
        <v>144</v>
      </c>
      <c r="E238" s="50" t="s">
        <v>179</v>
      </c>
      <c r="F238" s="53">
        <v>21310</v>
      </c>
      <c r="G238" s="53">
        <v>19430</v>
      </c>
      <c r="H238" s="53">
        <v>19900</v>
      </c>
    </row>
    <row r="239" spans="1:8" ht="94.5">
      <c r="A239" s="27" t="s">
        <v>752</v>
      </c>
      <c r="B239" s="29" t="s">
        <v>753</v>
      </c>
      <c r="C239" s="50"/>
      <c r="D239" s="50"/>
      <c r="E239" s="50"/>
      <c r="F239" s="53">
        <f>SUM(F240:F241)</f>
        <v>22274.5</v>
      </c>
      <c r="G239" s="53">
        <f>SUM(G240:G241)</f>
        <v>15751.1</v>
      </c>
      <c r="H239" s="53">
        <f>SUM(H240:H241)</f>
        <v>16381.2</v>
      </c>
    </row>
    <row r="240" spans="1:8" ht="31.5">
      <c r="A240" s="28" t="s">
        <v>265</v>
      </c>
      <c r="B240" s="29" t="s">
        <v>753</v>
      </c>
      <c r="C240" s="50" t="s">
        <v>160</v>
      </c>
      <c r="D240" s="50" t="s">
        <v>144</v>
      </c>
      <c r="E240" s="50" t="s">
        <v>179</v>
      </c>
      <c r="F240" s="53">
        <v>330.7</v>
      </c>
      <c r="G240" s="53">
        <v>231.1</v>
      </c>
      <c r="H240" s="53">
        <v>231.2</v>
      </c>
    </row>
    <row r="241" spans="1:8" ht="31.5">
      <c r="A241" s="28" t="s">
        <v>57</v>
      </c>
      <c r="B241" s="29" t="s">
        <v>753</v>
      </c>
      <c r="C241" s="50" t="s">
        <v>58</v>
      </c>
      <c r="D241" s="50" t="s">
        <v>144</v>
      </c>
      <c r="E241" s="50" t="s">
        <v>179</v>
      </c>
      <c r="F241" s="53">
        <v>21943.8</v>
      </c>
      <c r="G241" s="53">
        <v>15520</v>
      </c>
      <c r="H241" s="53">
        <v>16150</v>
      </c>
    </row>
    <row r="242" spans="1:8" ht="126">
      <c r="A242" s="27" t="s">
        <v>748</v>
      </c>
      <c r="B242" s="29" t="s">
        <v>749</v>
      </c>
      <c r="C242" s="50"/>
      <c r="D242" s="50"/>
      <c r="E242" s="50"/>
      <c r="F242" s="53">
        <f>SUM(F243:F244)</f>
        <v>38658.799999999996</v>
      </c>
      <c r="G242" s="53">
        <f>SUM(G243:G244)</f>
        <v>40229.1</v>
      </c>
      <c r="H242" s="53">
        <f>SUM(H243:H244)</f>
        <v>41856.700000000004</v>
      </c>
    </row>
    <row r="243" spans="1:8" ht="31.5">
      <c r="A243" s="28" t="s">
        <v>265</v>
      </c>
      <c r="B243" s="29" t="s">
        <v>749</v>
      </c>
      <c r="C243" s="50" t="s">
        <v>160</v>
      </c>
      <c r="D243" s="50" t="s">
        <v>144</v>
      </c>
      <c r="E243" s="50" t="s">
        <v>179</v>
      </c>
      <c r="F243" s="53">
        <v>513.6</v>
      </c>
      <c r="G243" s="53">
        <v>535</v>
      </c>
      <c r="H243" s="53">
        <v>556.4</v>
      </c>
    </row>
    <row r="244" spans="1:8" ht="31.5">
      <c r="A244" s="28" t="s">
        <v>57</v>
      </c>
      <c r="B244" s="29" t="s">
        <v>749</v>
      </c>
      <c r="C244" s="50" t="s">
        <v>58</v>
      </c>
      <c r="D244" s="50" t="s">
        <v>144</v>
      </c>
      <c r="E244" s="50" t="s">
        <v>179</v>
      </c>
      <c r="F244" s="53">
        <v>38145.199999999997</v>
      </c>
      <c r="G244" s="53">
        <v>39694.1</v>
      </c>
      <c r="H244" s="53">
        <v>41300.300000000003</v>
      </c>
    </row>
    <row r="245" spans="1:8" ht="31.5">
      <c r="A245" s="27" t="s">
        <v>199</v>
      </c>
      <c r="B245" s="29" t="s">
        <v>482</v>
      </c>
      <c r="C245" s="50"/>
      <c r="D245" s="50"/>
      <c r="E245" s="50"/>
      <c r="F245" s="53">
        <f>SUM(F246+F248)</f>
        <v>71</v>
      </c>
      <c r="G245" s="53">
        <f>SUM(G246+G248)</f>
        <v>540</v>
      </c>
      <c r="H245" s="53">
        <f>SUM(H246+H248)</f>
        <v>540</v>
      </c>
    </row>
    <row r="246" spans="1:8" ht="31.5">
      <c r="A246" s="28" t="s">
        <v>377</v>
      </c>
      <c r="B246" s="29" t="s">
        <v>576</v>
      </c>
      <c r="C246" s="50"/>
      <c r="D246" s="50"/>
      <c r="E246" s="50"/>
      <c r="F246" s="53">
        <f>SUM(F247)</f>
        <v>1</v>
      </c>
      <c r="G246" s="53">
        <f t="shared" ref="G246:H248" si="15">SUM(G247)</f>
        <v>400</v>
      </c>
      <c r="H246" s="53">
        <f t="shared" si="15"/>
        <v>400</v>
      </c>
    </row>
    <row r="247" spans="1:8" ht="31.5">
      <c r="A247" s="28" t="s">
        <v>265</v>
      </c>
      <c r="B247" s="29" t="s">
        <v>576</v>
      </c>
      <c r="C247" s="50" t="s">
        <v>160</v>
      </c>
      <c r="D247" s="50" t="s">
        <v>144</v>
      </c>
      <c r="E247" s="50" t="s">
        <v>179</v>
      </c>
      <c r="F247" s="53">
        <v>1</v>
      </c>
      <c r="G247" s="53">
        <v>400</v>
      </c>
      <c r="H247" s="53">
        <v>400</v>
      </c>
    </row>
    <row r="248" spans="1:8" ht="15.75">
      <c r="A248" s="28" t="s">
        <v>286</v>
      </c>
      <c r="B248" s="29" t="s">
        <v>483</v>
      </c>
      <c r="C248" s="50"/>
      <c r="D248" s="50"/>
      <c r="E248" s="50"/>
      <c r="F248" s="53">
        <f>SUM(F249)</f>
        <v>70</v>
      </c>
      <c r="G248" s="53">
        <f t="shared" si="15"/>
        <v>140</v>
      </c>
      <c r="H248" s="53">
        <f t="shared" si="15"/>
        <v>140</v>
      </c>
    </row>
    <row r="249" spans="1:8" ht="31.5">
      <c r="A249" s="28" t="s">
        <v>265</v>
      </c>
      <c r="B249" s="29" t="s">
        <v>483</v>
      </c>
      <c r="C249" s="50" t="s">
        <v>160</v>
      </c>
      <c r="D249" s="50" t="s">
        <v>144</v>
      </c>
      <c r="E249" s="50" t="s">
        <v>179</v>
      </c>
      <c r="F249" s="53">
        <v>70</v>
      </c>
      <c r="G249" s="53">
        <v>140</v>
      </c>
      <c r="H249" s="53">
        <v>140</v>
      </c>
    </row>
    <row r="250" spans="1:8" ht="31.5">
      <c r="A250" s="27" t="s">
        <v>19</v>
      </c>
      <c r="B250" s="29" t="s">
        <v>917</v>
      </c>
      <c r="C250" s="50"/>
      <c r="D250" s="50"/>
      <c r="E250" s="50"/>
      <c r="F250" s="53">
        <f>SUM(F253+F251)</f>
        <v>469</v>
      </c>
      <c r="G250" s="53"/>
      <c r="H250" s="53"/>
    </row>
    <row r="251" spans="1:8" ht="31.5">
      <c r="A251" s="28" t="s">
        <v>377</v>
      </c>
      <c r="B251" s="29" t="s">
        <v>1066</v>
      </c>
      <c r="C251" s="50"/>
      <c r="D251" s="50"/>
      <c r="E251" s="50"/>
      <c r="F251" s="53">
        <f>SUM(F252)</f>
        <v>399</v>
      </c>
      <c r="G251" s="53"/>
      <c r="H251" s="53"/>
    </row>
    <row r="252" spans="1:8" ht="47.25">
      <c r="A252" s="105" t="s">
        <v>244</v>
      </c>
      <c r="B252" s="29" t="s">
        <v>1066</v>
      </c>
      <c r="C252" s="107" t="s">
        <v>7</v>
      </c>
      <c r="D252" s="50" t="s">
        <v>144</v>
      </c>
      <c r="E252" s="50" t="s">
        <v>179</v>
      </c>
      <c r="F252" s="53">
        <v>399</v>
      </c>
      <c r="G252" s="53"/>
      <c r="H252" s="53"/>
    </row>
    <row r="253" spans="1:8" ht="15.75">
      <c r="A253" s="28" t="s">
        <v>286</v>
      </c>
      <c r="B253" s="29" t="s">
        <v>918</v>
      </c>
      <c r="C253" s="50"/>
      <c r="D253" s="50"/>
      <c r="E253" s="50"/>
      <c r="F253" s="53">
        <f>SUM(F254)</f>
        <v>70</v>
      </c>
      <c r="G253" s="53"/>
      <c r="H253" s="53"/>
    </row>
    <row r="254" spans="1:8" ht="47.25">
      <c r="A254" s="105" t="s">
        <v>244</v>
      </c>
      <c r="B254" s="29" t="s">
        <v>918</v>
      </c>
      <c r="C254" s="107" t="s">
        <v>7</v>
      </c>
      <c r="D254" s="50" t="s">
        <v>144</v>
      </c>
      <c r="E254" s="50" t="s">
        <v>179</v>
      </c>
      <c r="F254" s="53">
        <v>70</v>
      </c>
      <c r="G254" s="53"/>
      <c r="H254" s="53"/>
    </row>
    <row r="255" spans="1:8" ht="31.5">
      <c r="A255" s="28" t="s">
        <v>263</v>
      </c>
      <c r="B255" s="29" t="s">
        <v>618</v>
      </c>
      <c r="C255" s="50"/>
      <c r="D255" s="50"/>
      <c r="E255" s="50"/>
      <c r="F255" s="53">
        <f>SUM(F256)</f>
        <v>22005.3</v>
      </c>
      <c r="G255" s="53">
        <f>SUM(G256)</f>
        <v>21996.6</v>
      </c>
      <c r="H255" s="53">
        <f>SUM(H256)</f>
        <v>22059</v>
      </c>
    </row>
    <row r="256" spans="1:8" ht="78.75">
      <c r="A256" s="28" t="s">
        <v>754</v>
      </c>
      <c r="B256" s="29" t="s">
        <v>755</v>
      </c>
      <c r="C256" s="50"/>
      <c r="D256" s="50"/>
      <c r="E256" s="50"/>
      <c r="F256" s="53">
        <f>SUM(F257:F259)</f>
        <v>22005.3</v>
      </c>
      <c r="G256" s="53">
        <f>SUM(G257:G258)</f>
        <v>21996.6</v>
      </c>
      <c r="H256" s="53">
        <f>SUM(H257:H258)</f>
        <v>22059</v>
      </c>
    </row>
    <row r="257" spans="1:8" ht="78.75">
      <c r="A257" s="28" t="s">
        <v>56</v>
      </c>
      <c r="B257" s="29" t="s">
        <v>755</v>
      </c>
      <c r="C257" s="50" t="s">
        <v>64</v>
      </c>
      <c r="D257" s="50" t="s">
        <v>144</v>
      </c>
      <c r="E257" s="50" t="s">
        <v>179</v>
      </c>
      <c r="F257" s="53">
        <v>17970.5</v>
      </c>
      <c r="G257" s="53">
        <v>17970.5</v>
      </c>
      <c r="H257" s="53">
        <v>17970.5</v>
      </c>
    </row>
    <row r="258" spans="1:8" ht="31.5">
      <c r="A258" s="28" t="s">
        <v>265</v>
      </c>
      <c r="B258" s="29" t="s">
        <v>755</v>
      </c>
      <c r="C258" s="50" t="s">
        <v>160</v>
      </c>
      <c r="D258" s="50" t="s">
        <v>144</v>
      </c>
      <c r="E258" s="50" t="s">
        <v>179</v>
      </c>
      <c r="F258" s="53">
        <v>3925.5</v>
      </c>
      <c r="G258" s="53">
        <v>4026.1</v>
      </c>
      <c r="H258" s="53">
        <v>4088.5</v>
      </c>
    </row>
    <row r="259" spans="1:8" ht="15.75">
      <c r="A259" s="27" t="s">
        <v>252</v>
      </c>
      <c r="B259" s="29" t="s">
        <v>755</v>
      </c>
      <c r="C259" s="50" t="s">
        <v>253</v>
      </c>
      <c r="D259" s="50" t="s">
        <v>144</v>
      </c>
      <c r="E259" s="50" t="s">
        <v>179</v>
      </c>
      <c r="F259" s="53">
        <v>109.3</v>
      </c>
      <c r="G259" s="53"/>
      <c r="H259" s="53"/>
    </row>
    <row r="260" spans="1:8" ht="31.5">
      <c r="A260" s="28" t="s">
        <v>290</v>
      </c>
      <c r="B260" s="29" t="s">
        <v>619</v>
      </c>
      <c r="C260" s="50"/>
      <c r="D260" s="50"/>
      <c r="E260" s="50"/>
      <c r="F260" s="53">
        <f>SUM(F261)</f>
        <v>2221.9</v>
      </c>
      <c r="G260" s="53">
        <f>SUM(G261)</f>
        <v>2310.8000000000002</v>
      </c>
      <c r="H260" s="53">
        <f>SUM(H261)</f>
        <v>2403.1999999999998</v>
      </c>
    </row>
    <row r="261" spans="1:8" ht="78.75">
      <c r="A261" s="27" t="s">
        <v>756</v>
      </c>
      <c r="B261" s="29" t="s">
        <v>757</v>
      </c>
      <c r="C261" s="50"/>
      <c r="D261" s="50"/>
      <c r="E261" s="50"/>
      <c r="F261" s="53">
        <f>SUM(F262:F263)</f>
        <v>2221.9</v>
      </c>
      <c r="G261" s="53">
        <f>SUM(G262:G263)</f>
        <v>2310.8000000000002</v>
      </c>
      <c r="H261" s="53">
        <f>SUM(H262:H263)</f>
        <v>2403.1999999999998</v>
      </c>
    </row>
    <row r="262" spans="1:8" ht="31.5">
      <c r="A262" s="28" t="s">
        <v>265</v>
      </c>
      <c r="B262" s="29" t="s">
        <v>757</v>
      </c>
      <c r="C262" s="50" t="s">
        <v>160</v>
      </c>
      <c r="D262" s="50" t="s">
        <v>144</v>
      </c>
      <c r="E262" s="50" t="s">
        <v>179</v>
      </c>
      <c r="F262" s="53">
        <v>31.9</v>
      </c>
      <c r="G262" s="53">
        <v>34.299999999999997</v>
      </c>
      <c r="H262" s="53">
        <v>34</v>
      </c>
    </row>
    <row r="263" spans="1:8" ht="31.5">
      <c r="A263" s="28" t="s">
        <v>57</v>
      </c>
      <c r="B263" s="29" t="s">
        <v>757</v>
      </c>
      <c r="C263" s="50" t="s">
        <v>58</v>
      </c>
      <c r="D263" s="50" t="s">
        <v>144</v>
      </c>
      <c r="E263" s="50" t="s">
        <v>179</v>
      </c>
      <c r="F263" s="53">
        <v>2190</v>
      </c>
      <c r="G263" s="53">
        <v>2276.5</v>
      </c>
      <c r="H263" s="53">
        <v>2369.1999999999998</v>
      </c>
    </row>
    <row r="264" spans="1:8" ht="47.25">
      <c r="A264" s="27" t="s">
        <v>654</v>
      </c>
      <c r="B264" s="29" t="s">
        <v>590</v>
      </c>
      <c r="C264" s="50"/>
      <c r="D264" s="50"/>
      <c r="E264" s="50"/>
      <c r="F264" s="53">
        <f>SUM(F268+F282+F321+F324+F329+F265)</f>
        <v>159472.59999999998</v>
      </c>
      <c r="G264" s="53">
        <f>SUM(G268+G282+G321+G324+G329)</f>
        <v>163250.99999999997</v>
      </c>
      <c r="H264" s="53">
        <f>SUM(H268+H282+H321+H324+H329)</f>
        <v>169738.79999999996</v>
      </c>
    </row>
    <row r="265" spans="1:8" ht="110.25">
      <c r="A265" s="27" t="s">
        <v>76</v>
      </c>
      <c r="B265" s="29" t="s">
        <v>919</v>
      </c>
      <c r="C265" s="50"/>
      <c r="D265" s="50"/>
      <c r="E265" s="50"/>
      <c r="F265" s="53">
        <f>SUM(F266)</f>
        <v>999.4</v>
      </c>
      <c r="G265" s="53"/>
      <c r="H265" s="53"/>
    </row>
    <row r="266" spans="1:8" ht="63">
      <c r="A266" s="27" t="s">
        <v>741</v>
      </c>
      <c r="B266" s="29" t="s">
        <v>920</v>
      </c>
      <c r="C266" s="50"/>
      <c r="D266" s="50"/>
      <c r="E266" s="50"/>
      <c r="F266" s="53">
        <f>SUM(F267)</f>
        <v>999.4</v>
      </c>
      <c r="G266" s="53"/>
      <c r="H266" s="53"/>
    </row>
    <row r="267" spans="1:8" ht="15.75">
      <c r="A267" s="28" t="s">
        <v>157</v>
      </c>
      <c r="B267" s="29" t="s">
        <v>920</v>
      </c>
      <c r="C267" s="50" t="s">
        <v>210</v>
      </c>
      <c r="D267" s="50" t="s">
        <v>144</v>
      </c>
      <c r="E267" s="50" t="s">
        <v>177</v>
      </c>
      <c r="F267" s="53">
        <v>999.4</v>
      </c>
      <c r="G267" s="53"/>
      <c r="H267" s="53"/>
    </row>
    <row r="268" spans="1:8" ht="15.75">
      <c r="A268" s="27" t="s">
        <v>77</v>
      </c>
      <c r="B268" s="29" t="s">
        <v>620</v>
      </c>
      <c r="C268" s="50"/>
      <c r="D268" s="50"/>
      <c r="E268" s="50"/>
      <c r="F268" s="53">
        <f>SUM(F269+F272+F274+F277+F280)</f>
        <v>6891.5</v>
      </c>
      <c r="G268" s="53">
        <f>SUM(G269+G272+G274+G277)</f>
        <v>6268.4</v>
      </c>
      <c r="H268" s="53">
        <f>SUM(H269+H272+H274+H277)</f>
        <v>6268.4</v>
      </c>
    </row>
    <row r="269" spans="1:8" ht="31.5">
      <c r="A269" s="28" t="s">
        <v>101</v>
      </c>
      <c r="B269" s="29" t="s">
        <v>761</v>
      </c>
      <c r="C269" s="50"/>
      <c r="D269" s="50"/>
      <c r="E269" s="50"/>
      <c r="F269" s="53">
        <f>SUM(F270:F271)</f>
        <v>4037.3</v>
      </c>
      <c r="G269" s="53">
        <f>SUM(G270:G271)</f>
        <v>4037.3</v>
      </c>
      <c r="H269" s="53">
        <f>SUM(H270:H271)</f>
        <v>4037.3</v>
      </c>
    </row>
    <row r="270" spans="1:8" ht="78.75">
      <c r="A270" s="28" t="s">
        <v>56</v>
      </c>
      <c r="B270" s="29" t="s">
        <v>761</v>
      </c>
      <c r="C270" s="50" t="s">
        <v>64</v>
      </c>
      <c r="D270" s="50" t="s">
        <v>144</v>
      </c>
      <c r="E270" s="50" t="s">
        <v>181</v>
      </c>
      <c r="F270" s="53">
        <v>3375.3</v>
      </c>
      <c r="G270" s="53">
        <v>3375.3</v>
      </c>
      <c r="H270" s="53">
        <v>3375.3</v>
      </c>
    </row>
    <row r="271" spans="1:8" ht="31.5">
      <c r="A271" s="28" t="s">
        <v>265</v>
      </c>
      <c r="B271" s="29" t="s">
        <v>761</v>
      </c>
      <c r="C271" s="50" t="s">
        <v>160</v>
      </c>
      <c r="D271" s="50" t="s">
        <v>144</v>
      </c>
      <c r="E271" s="50" t="s">
        <v>181</v>
      </c>
      <c r="F271" s="53">
        <v>662</v>
      </c>
      <c r="G271" s="53">
        <v>662</v>
      </c>
      <c r="H271" s="53">
        <v>662</v>
      </c>
    </row>
    <row r="272" spans="1:8" ht="78.75">
      <c r="A272" s="28" t="s">
        <v>309</v>
      </c>
      <c r="B272" s="29" t="s">
        <v>762</v>
      </c>
      <c r="C272" s="29"/>
      <c r="D272" s="29"/>
      <c r="E272" s="29"/>
      <c r="F272" s="53">
        <f>SUM(F273)</f>
        <v>9.6</v>
      </c>
      <c r="G272" s="53">
        <f>SUM(G273)</f>
        <v>9.6</v>
      </c>
      <c r="H272" s="53">
        <f>SUM(H273)</f>
        <v>9.6</v>
      </c>
    </row>
    <row r="273" spans="1:8" ht="31.5">
      <c r="A273" s="28" t="s">
        <v>265</v>
      </c>
      <c r="B273" s="29" t="s">
        <v>762</v>
      </c>
      <c r="C273" s="29" t="s">
        <v>160</v>
      </c>
      <c r="D273" s="29" t="s">
        <v>144</v>
      </c>
      <c r="E273" s="29" t="s">
        <v>181</v>
      </c>
      <c r="F273" s="53">
        <v>9.6</v>
      </c>
      <c r="G273" s="53">
        <v>9.6</v>
      </c>
      <c r="H273" s="53">
        <v>9.6</v>
      </c>
    </row>
    <row r="274" spans="1:8" ht="141.75">
      <c r="A274" s="64" t="s">
        <v>638</v>
      </c>
      <c r="B274" s="29" t="s">
        <v>625</v>
      </c>
      <c r="C274" s="29"/>
      <c r="D274" s="29"/>
      <c r="E274" s="29"/>
      <c r="F274" s="69">
        <f>SUM(F276+F275)</f>
        <v>1081.5</v>
      </c>
      <c r="G274" s="69">
        <f>SUM(G276+G275)</f>
        <v>1081.5</v>
      </c>
      <c r="H274" s="69">
        <f>SUM(H276+H275)</f>
        <v>1081.5</v>
      </c>
    </row>
    <row r="275" spans="1:8" ht="78.75">
      <c r="A275" s="27" t="s">
        <v>56</v>
      </c>
      <c r="B275" s="29" t="s">
        <v>625</v>
      </c>
      <c r="C275" s="50" t="s">
        <v>64</v>
      </c>
      <c r="D275" s="29" t="s">
        <v>144</v>
      </c>
      <c r="E275" s="29" t="s">
        <v>181</v>
      </c>
      <c r="F275" s="69">
        <v>589.1</v>
      </c>
      <c r="G275" s="69">
        <v>272.5</v>
      </c>
      <c r="H275" s="69">
        <v>272.5</v>
      </c>
    </row>
    <row r="276" spans="1:8" ht="31.5">
      <c r="A276" s="28" t="s">
        <v>265</v>
      </c>
      <c r="B276" s="29" t="s">
        <v>625</v>
      </c>
      <c r="C276" s="29" t="s">
        <v>160</v>
      </c>
      <c r="D276" s="29" t="s">
        <v>144</v>
      </c>
      <c r="E276" s="29" t="s">
        <v>181</v>
      </c>
      <c r="F276" s="69">
        <v>492.4</v>
      </c>
      <c r="G276" s="69">
        <v>809</v>
      </c>
      <c r="H276" s="69">
        <v>809</v>
      </c>
    </row>
    <row r="277" spans="1:8" ht="110.25">
      <c r="A277" s="64" t="s">
        <v>763</v>
      </c>
      <c r="B277" s="29" t="s">
        <v>764</v>
      </c>
      <c r="C277" s="29"/>
      <c r="D277" s="29"/>
      <c r="E277" s="29"/>
      <c r="F277" s="69">
        <f>SUM(F279+F278)</f>
        <v>1140</v>
      </c>
      <c r="G277" s="69">
        <f>SUM(G279+G278)</f>
        <v>1140</v>
      </c>
      <c r="H277" s="69">
        <f>SUM(H279+H278)</f>
        <v>1140</v>
      </c>
    </row>
    <row r="278" spans="1:8" ht="78.75">
      <c r="A278" s="27" t="s">
        <v>56</v>
      </c>
      <c r="B278" s="29" t="s">
        <v>764</v>
      </c>
      <c r="C278" s="50" t="s">
        <v>64</v>
      </c>
      <c r="D278" s="29" t="s">
        <v>144</v>
      </c>
      <c r="E278" s="29" t="s">
        <v>181</v>
      </c>
      <c r="F278" s="69">
        <v>983.5</v>
      </c>
      <c r="G278" s="69">
        <v>798</v>
      </c>
      <c r="H278" s="69">
        <v>798</v>
      </c>
    </row>
    <row r="279" spans="1:8" ht="31.5">
      <c r="A279" s="28" t="s">
        <v>265</v>
      </c>
      <c r="B279" s="29" t="s">
        <v>764</v>
      </c>
      <c r="C279" s="29" t="s">
        <v>160</v>
      </c>
      <c r="D279" s="29" t="s">
        <v>144</v>
      </c>
      <c r="E279" s="29" t="s">
        <v>181</v>
      </c>
      <c r="F279" s="69">
        <v>156.5</v>
      </c>
      <c r="G279" s="69">
        <v>342</v>
      </c>
      <c r="H279" s="69">
        <v>342</v>
      </c>
    </row>
    <row r="280" spans="1:8" ht="63">
      <c r="A280" s="129" t="s">
        <v>1067</v>
      </c>
      <c r="B280" s="29" t="s">
        <v>1068</v>
      </c>
      <c r="C280" s="29"/>
      <c r="D280" s="29"/>
      <c r="E280" s="29"/>
      <c r="F280" s="53">
        <f>SUM(F281)</f>
        <v>623.1</v>
      </c>
      <c r="G280" s="69"/>
      <c r="H280" s="69"/>
    </row>
    <row r="281" spans="1:8" ht="31.5">
      <c r="A281" s="28" t="s">
        <v>265</v>
      </c>
      <c r="B281" s="29" t="s">
        <v>1068</v>
      </c>
      <c r="C281" s="29" t="s">
        <v>160</v>
      </c>
      <c r="D281" s="29" t="s">
        <v>144</v>
      </c>
      <c r="E281" s="29" t="s">
        <v>181</v>
      </c>
      <c r="F281" s="69">
        <v>623.1</v>
      </c>
      <c r="G281" s="69"/>
      <c r="H281" s="69"/>
    </row>
    <row r="282" spans="1:8" ht="31.5">
      <c r="A282" s="27" t="s">
        <v>287</v>
      </c>
      <c r="B282" s="29" t="s">
        <v>621</v>
      </c>
      <c r="C282" s="50"/>
      <c r="D282" s="50"/>
      <c r="E282" s="50"/>
      <c r="F282" s="53">
        <f>SUM(F283+F286+F289+F292++F295+F298+F301+F305+F308+F310+F315+F318+F313)</f>
        <v>138432.6</v>
      </c>
      <c r="G282" s="53">
        <f>SUM(G283+G286+G289+G292++G295+G298+G301+G305+G308+G310+G315+G318)</f>
        <v>147016.29999999999</v>
      </c>
      <c r="H282" s="53">
        <f>SUM(H283+H286+H289+H292++H295+H298+H301+H305+H308+H310+H315+H318)</f>
        <v>153504.09999999998</v>
      </c>
    </row>
    <row r="283" spans="1:8" ht="63">
      <c r="A283" s="27" t="s">
        <v>733</v>
      </c>
      <c r="B283" s="29" t="s">
        <v>734</v>
      </c>
      <c r="C283" s="50"/>
      <c r="D283" s="50"/>
      <c r="E283" s="50"/>
      <c r="F283" s="53">
        <f>SUM(F284:F285)</f>
        <v>17320.2</v>
      </c>
      <c r="G283" s="53">
        <f>SUM(G284:G285)</f>
        <v>18855</v>
      </c>
      <c r="H283" s="53">
        <f>SUM(H284:H285)</f>
        <v>19609.2</v>
      </c>
    </row>
    <row r="284" spans="1:8" ht="31.5">
      <c r="A284" s="28" t="s">
        <v>265</v>
      </c>
      <c r="B284" s="29" t="s">
        <v>734</v>
      </c>
      <c r="C284" s="50" t="s">
        <v>160</v>
      </c>
      <c r="D284" s="50" t="s">
        <v>144</v>
      </c>
      <c r="E284" s="50" t="s">
        <v>177</v>
      </c>
      <c r="F284" s="53">
        <v>220</v>
      </c>
      <c r="G284" s="53">
        <v>240</v>
      </c>
      <c r="H284" s="53">
        <v>280</v>
      </c>
    </row>
    <row r="285" spans="1:8" ht="31.5">
      <c r="A285" s="28" t="s">
        <v>57</v>
      </c>
      <c r="B285" s="29" t="s">
        <v>734</v>
      </c>
      <c r="C285" s="50" t="s">
        <v>58</v>
      </c>
      <c r="D285" s="50" t="s">
        <v>144</v>
      </c>
      <c r="E285" s="50" t="s">
        <v>177</v>
      </c>
      <c r="F285" s="53">
        <v>17100.2</v>
      </c>
      <c r="G285" s="53">
        <v>18615</v>
      </c>
      <c r="H285" s="53">
        <v>19329.2</v>
      </c>
    </row>
    <row r="286" spans="1:8" ht="78.75">
      <c r="A286" s="27" t="s">
        <v>735</v>
      </c>
      <c r="B286" s="29" t="s">
        <v>622</v>
      </c>
      <c r="C286" s="50"/>
      <c r="D286" s="50"/>
      <c r="E286" s="50"/>
      <c r="F286" s="53">
        <f>SUM(F287:F288)</f>
        <v>644.29999999999995</v>
      </c>
      <c r="G286" s="53">
        <f>SUM(G287:G288)</f>
        <v>668</v>
      </c>
      <c r="H286" s="53">
        <f>SUM(H287:H288)</f>
        <v>692.7</v>
      </c>
    </row>
    <row r="287" spans="1:8" ht="31.5">
      <c r="A287" s="28" t="s">
        <v>265</v>
      </c>
      <c r="B287" s="29" t="s">
        <v>622</v>
      </c>
      <c r="C287" s="50" t="s">
        <v>160</v>
      </c>
      <c r="D287" s="50" t="s">
        <v>144</v>
      </c>
      <c r="E287" s="50" t="s">
        <v>177</v>
      </c>
      <c r="F287" s="53">
        <v>10</v>
      </c>
      <c r="G287" s="53">
        <v>12</v>
      </c>
      <c r="H287" s="53">
        <v>14</v>
      </c>
    </row>
    <row r="288" spans="1:8" ht="31.5">
      <c r="A288" s="28" t="s">
        <v>57</v>
      </c>
      <c r="B288" s="29" t="s">
        <v>622</v>
      </c>
      <c r="C288" s="50" t="s">
        <v>58</v>
      </c>
      <c r="D288" s="50" t="s">
        <v>144</v>
      </c>
      <c r="E288" s="50" t="s">
        <v>177</v>
      </c>
      <c r="F288" s="53">
        <v>634.29999999999995</v>
      </c>
      <c r="G288" s="53">
        <v>656</v>
      </c>
      <c r="H288" s="53">
        <v>678.7</v>
      </c>
    </row>
    <row r="289" spans="1:8" ht="63">
      <c r="A289" s="27" t="s">
        <v>736</v>
      </c>
      <c r="B289" s="29" t="s">
        <v>737</v>
      </c>
      <c r="C289" s="50"/>
      <c r="D289" s="50"/>
      <c r="E289" s="50"/>
      <c r="F289" s="53">
        <f>SUM(F290:F291)</f>
        <v>16020.6</v>
      </c>
      <c r="G289" s="53">
        <f>SUM(G290:G291)</f>
        <v>17354.2</v>
      </c>
      <c r="H289" s="53">
        <f>SUM(H290:H291)</f>
        <v>18048.3</v>
      </c>
    </row>
    <row r="290" spans="1:8" ht="31.5">
      <c r="A290" s="28" t="s">
        <v>265</v>
      </c>
      <c r="B290" s="29" t="s">
        <v>737</v>
      </c>
      <c r="C290" s="50" t="s">
        <v>160</v>
      </c>
      <c r="D290" s="50" t="s">
        <v>144</v>
      </c>
      <c r="E290" s="50" t="s">
        <v>177</v>
      </c>
      <c r="F290" s="53">
        <v>244</v>
      </c>
      <c r="G290" s="53">
        <v>249</v>
      </c>
      <c r="H290" s="53">
        <v>253</v>
      </c>
    </row>
    <row r="291" spans="1:8" ht="31.5">
      <c r="A291" s="28" t="s">
        <v>57</v>
      </c>
      <c r="B291" s="29" t="s">
        <v>737</v>
      </c>
      <c r="C291" s="50" t="s">
        <v>58</v>
      </c>
      <c r="D291" s="50" t="s">
        <v>144</v>
      </c>
      <c r="E291" s="50" t="s">
        <v>177</v>
      </c>
      <c r="F291" s="53">
        <v>15776.6</v>
      </c>
      <c r="G291" s="53">
        <v>17105.2</v>
      </c>
      <c r="H291" s="53">
        <v>17795.3</v>
      </c>
    </row>
    <row r="292" spans="1:8" ht="94.5">
      <c r="A292" s="27" t="s">
        <v>738</v>
      </c>
      <c r="B292" s="29" t="s">
        <v>623</v>
      </c>
      <c r="C292" s="50"/>
      <c r="D292" s="50"/>
      <c r="E292" s="50"/>
      <c r="F292" s="53">
        <f>SUM(F293:F294)</f>
        <v>41.9</v>
      </c>
      <c r="G292" s="53">
        <f>SUM(G293:G294)</f>
        <v>44.1</v>
      </c>
      <c r="H292" s="53">
        <f>SUM(H293:H294)</f>
        <v>46.4</v>
      </c>
    </row>
    <row r="293" spans="1:8" ht="31.5">
      <c r="A293" s="28" t="s">
        <v>265</v>
      </c>
      <c r="B293" s="29" t="s">
        <v>623</v>
      </c>
      <c r="C293" s="50" t="s">
        <v>160</v>
      </c>
      <c r="D293" s="50" t="s">
        <v>144</v>
      </c>
      <c r="E293" s="50" t="s">
        <v>177</v>
      </c>
      <c r="F293" s="53">
        <v>0.4</v>
      </c>
      <c r="G293" s="53">
        <v>0.5</v>
      </c>
      <c r="H293" s="53">
        <v>0.6</v>
      </c>
    </row>
    <row r="294" spans="1:8" ht="31.5">
      <c r="A294" s="28" t="s">
        <v>57</v>
      </c>
      <c r="B294" s="29" t="s">
        <v>623</v>
      </c>
      <c r="C294" s="50" t="s">
        <v>58</v>
      </c>
      <c r="D294" s="50" t="s">
        <v>144</v>
      </c>
      <c r="E294" s="50" t="s">
        <v>177</v>
      </c>
      <c r="F294" s="53">
        <v>41.5</v>
      </c>
      <c r="G294" s="53">
        <v>43.6</v>
      </c>
      <c r="H294" s="53">
        <v>45.8</v>
      </c>
    </row>
    <row r="295" spans="1:8" ht="110.25">
      <c r="A295" s="27" t="s">
        <v>739</v>
      </c>
      <c r="B295" s="29" t="s">
        <v>624</v>
      </c>
      <c r="C295" s="50"/>
      <c r="D295" s="50"/>
      <c r="E295" s="50"/>
      <c r="F295" s="53">
        <f>SUM(F296:F297)</f>
        <v>830.9</v>
      </c>
      <c r="G295" s="53">
        <f>SUM(G296:G297)</f>
        <v>766</v>
      </c>
      <c r="H295" s="53">
        <f>SUM(H296:H297)</f>
        <v>874.69999999999993</v>
      </c>
    </row>
    <row r="296" spans="1:8" ht="31.5">
      <c r="A296" s="28" t="s">
        <v>265</v>
      </c>
      <c r="B296" s="29" t="s">
        <v>624</v>
      </c>
      <c r="C296" s="50" t="s">
        <v>160</v>
      </c>
      <c r="D296" s="50" t="s">
        <v>144</v>
      </c>
      <c r="E296" s="50" t="s">
        <v>177</v>
      </c>
      <c r="F296" s="53">
        <v>10</v>
      </c>
      <c r="G296" s="53">
        <v>11.4</v>
      </c>
      <c r="H296" s="53">
        <v>11.4</v>
      </c>
    </row>
    <row r="297" spans="1:8" ht="31.5">
      <c r="A297" s="28" t="s">
        <v>57</v>
      </c>
      <c r="B297" s="29" t="s">
        <v>624</v>
      </c>
      <c r="C297" s="50" t="s">
        <v>58</v>
      </c>
      <c r="D297" s="50" t="s">
        <v>144</v>
      </c>
      <c r="E297" s="50" t="s">
        <v>177</v>
      </c>
      <c r="F297" s="53">
        <v>820.9</v>
      </c>
      <c r="G297" s="53">
        <v>754.6</v>
      </c>
      <c r="H297" s="53">
        <v>863.3</v>
      </c>
    </row>
    <row r="298" spans="1:8" ht="31.5">
      <c r="A298" s="27" t="s">
        <v>101</v>
      </c>
      <c r="B298" s="29" t="s">
        <v>740</v>
      </c>
      <c r="C298" s="50"/>
      <c r="D298" s="50"/>
      <c r="E298" s="50"/>
      <c r="F298" s="53">
        <f>SUM(F299:F300)</f>
        <v>13329.6</v>
      </c>
      <c r="G298" s="53">
        <f>SUM(G299:G300)</f>
        <v>15336.2</v>
      </c>
      <c r="H298" s="53">
        <f>SUM(H299:H300)</f>
        <v>16560.7</v>
      </c>
    </row>
    <row r="299" spans="1:8" ht="31.5">
      <c r="A299" s="28" t="s">
        <v>265</v>
      </c>
      <c r="B299" s="29" t="s">
        <v>740</v>
      </c>
      <c r="C299" s="50" t="s">
        <v>160</v>
      </c>
      <c r="D299" s="50" t="s">
        <v>144</v>
      </c>
      <c r="E299" s="50" t="s">
        <v>177</v>
      </c>
      <c r="F299" s="53">
        <v>210</v>
      </c>
      <c r="G299" s="53">
        <v>242</v>
      </c>
      <c r="H299" s="53">
        <v>260</v>
      </c>
    </row>
    <row r="300" spans="1:8" ht="31.5">
      <c r="A300" s="28" t="s">
        <v>57</v>
      </c>
      <c r="B300" s="29" t="s">
        <v>740</v>
      </c>
      <c r="C300" s="50" t="s">
        <v>58</v>
      </c>
      <c r="D300" s="50" t="s">
        <v>144</v>
      </c>
      <c r="E300" s="50" t="s">
        <v>177</v>
      </c>
      <c r="F300" s="53">
        <v>13119.6</v>
      </c>
      <c r="G300" s="53">
        <v>15094.2</v>
      </c>
      <c r="H300" s="53">
        <v>16300.7</v>
      </c>
    </row>
    <row r="301" spans="1:8" ht="63">
      <c r="A301" s="27" t="s">
        <v>741</v>
      </c>
      <c r="B301" s="29" t="s">
        <v>742</v>
      </c>
      <c r="C301" s="50"/>
      <c r="D301" s="50"/>
      <c r="E301" s="50"/>
      <c r="F301" s="53">
        <f>SUM(F302:F304)</f>
        <v>67661.600000000006</v>
      </c>
      <c r="G301" s="53">
        <f>SUM(G303:G304)</f>
        <v>73329.100000000006</v>
      </c>
      <c r="H301" s="53">
        <f>SUM(H303:H304)</f>
        <v>77081.399999999994</v>
      </c>
    </row>
    <row r="302" spans="1:8" ht="78.75">
      <c r="A302" s="28" t="s">
        <v>56</v>
      </c>
      <c r="B302" s="29" t="s">
        <v>742</v>
      </c>
      <c r="C302" s="50" t="s">
        <v>64</v>
      </c>
      <c r="D302" s="50" t="s">
        <v>144</v>
      </c>
      <c r="E302" s="50" t="s">
        <v>177</v>
      </c>
      <c r="F302" s="53">
        <v>291.5</v>
      </c>
      <c r="G302" s="53"/>
      <c r="H302" s="53"/>
    </row>
    <row r="303" spans="1:8" ht="31.5">
      <c r="A303" s="28" t="s">
        <v>265</v>
      </c>
      <c r="B303" s="29" t="s">
        <v>742</v>
      </c>
      <c r="C303" s="50" t="s">
        <v>160</v>
      </c>
      <c r="D303" s="50" t="s">
        <v>144</v>
      </c>
      <c r="E303" s="50" t="s">
        <v>177</v>
      </c>
      <c r="F303" s="53">
        <v>289</v>
      </c>
      <c r="G303" s="53">
        <v>302.8</v>
      </c>
      <c r="H303" s="53">
        <v>316</v>
      </c>
    </row>
    <row r="304" spans="1:8" ht="31.5">
      <c r="A304" s="28" t="s">
        <v>57</v>
      </c>
      <c r="B304" s="29" t="s">
        <v>742</v>
      </c>
      <c r="C304" s="50" t="s">
        <v>58</v>
      </c>
      <c r="D304" s="50" t="s">
        <v>144</v>
      </c>
      <c r="E304" s="50" t="s">
        <v>177</v>
      </c>
      <c r="F304" s="53">
        <v>67081.100000000006</v>
      </c>
      <c r="G304" s="53">
        <v>73026.3</v>
      </c>
      <c r="H304" s="53">
        <v>76765.399999999994</v>
      </c>
    </row>
    <row r="305" spans="1:8" ht="94.5">
      <c r="A305" s="27" t="s">
        <v>743</v>
      </c>
      <c r="B305" s="29" t="s">
        <v>744</v>
      </c>
      <c r="C305" s="50"/>
      <c r="D305" s="50"/>
      <c r="E305" s="50"/>
      <c r="F305" s="53">
        <f>SUM(F306:F307)</f>
        <v>920.4</v>
      </c>
      <c r="G305" s="53">
        <f>SUM(G306:G307)</f>
        <v>920.4</v>
      </c>
      <c r="H305" s="53">
        <f>SUM(H306:H307)</f>
        <v>920.4</v>
      </c>
    </row>
    <row r="306" spans="1:8" ht="31.5">
      <c r="A306" s="28" t="s">
        <v>265</v>
      </c>
      <c r="B306" s="29" t="s">
        <v>744</v>
      </c>
      <c r="C306" s="50" t="s">
        <v>160</v>
      </c>
      <c r="D306" s="50" t="s">
        <v>144</v>
      </c>
      <c r="E306" s="50" t="s">
        <v>177</v>
      </c>
      <c r="F306" s="53">
        <v>16.3</v>
      </c>
      <c r="G306" s="53">
        <v>16.3</v>
      </c>
      <c r="H306" s="53">
        <v>16.3</v>
      </c>
    </row>
    <row r="307" spans="1:8" ht="31.5">
      <c r="A307" s="28" t="s">
        <v>57</v>
      </c>
      <c r="B307" s="29" t="s">
        <v>744</v>
      </c>
      <c r="C307" s="50" t="s">
        <v>58</v>
      </c>
      <c r="D307" s="50" t="s">
        <v>144</v>
      </c>
      <c r="E307" s="50" t="s">
        <v>177</v>
      </c>
      <c r="F307" s="53">
        <v>904.1</v>
      </c>
      <c r="G307" s="53">
        <v>904.1</v>
      </c>
      <c r="H307" s="53">
        <v>904.1</v>
      </c>
    </row>
    <row r="308" spans="1:8" ht="31.5">
      <c r="A308" s="27" t="s">
        <v>2</v>
      </c>
      <c r="B308" s="29" t="s">
        <v>745</v>
      </c>
      <c r="C308" s="50"/>
      <c r="D308" s="50"/>
      <c r="E308" s="50"/>
      <c r="F308" s="53">
        <f>SUM(F309:F309)</f>
        <v>0.1</v>
      </c>
      <c r="G308" s="53">
        <f>SUM(G309:G309)</f>
        <v>0.1</v>
      </c>
      <c r="H308" s="53">
        <f>SUM(H309:H309)</f>
        <v>0.1</v>
      </c>
    </row>
    <row r="309" spans="1:8" ht="31.5">
      <c r="A309" s="28" t="s">
        <v>57</v>
      </c>
      <c r="B309" s="29" t="s">
        <v>745</v>
      </c>
      <c r="C309" s="50" t="s">
        <v>58</v>
      </c>
      <c r="D309" s="50" t="s">
        <v>144</v>
      </c>
      <c r="E309" s="50" t="s">
        <v>177</v>
      </c>
      <c r="F309" s="53">
        <v>0.1</v>
      </c>
      <c r="G309" s="53">
        <v>0.1</v>
      </c>
      <c r="H309" s="53">
        <v>0.1</v>
      </c>
    </row>
    <row r="310" spans="1:8" ht="126">
      <c r="A310" s="27" t="s">
        <v>746</v>
      </c>
      <c r="B310" s="29" t="s">
        <v>747</v>
      </c>
      <c r="C310" s="50"/>
      <c r="D310" s="50"/>
      <c r="E310" s="50"/>
      <c r="F310" s="53">
        <f>SUM(F311:F312)</f>
        <v>2683.5</v>
      </c>
      <c r="G310" s="53">
        <f>SUM(G311:G312)</f>
        <v>2966.6</v>
      </c>
      <c r="H310" s="53">
        <f>SUM(H311:H312)</f>
        <v>3084.3</v>
      </c>
    </row>
    <row r="311" spans="1:8" ht="31.5">
      <c r="A311" s="28" t="s">
        <v>265</v>
      </c>
      <c r="B311" s="29" t="s">
        <v>747</v>
      </c>
      <c r="C311" s="50" t="s">
        <v>160</v>
      </c>
      <c r="D311" s="50" t="s">
        <v>144</v>
      </c>
      <c r="E311" s="50" t="s">
        <v>177</v>
      </c>
      <c r="F311" s="53">
        <v>48</v>
      </c>
      <c r="G311" s="53">
        <v>50</v>
      </c>
      <c r="H311" s="53">
        <v>52</v>
      </c>
    </row>
    <row r="312" spans="1:8" ht="31.5">
      <c r="A312" s="28" t="s">
        <v>57</v>
      </c>
      <c r="B312" s="29" t="s">
        <v>747</v>
      </c>
      <c r="C312" s="50" t="s">
        <v>58</v>
      </c>
      <c r="D312" s="50" t="s">
        <v>144</v>
      </c>
      <c r="E312" s="50" t="s">
        <v>177</v>
      </c>
      <c r="F312" s="53">
        <v>2635.5</v>
      </c>
      <c r="G312" s="53">
        <v>2916.6</v>
      </c>
      <c r="H312" s="53">
        <v>3032.3</v>
      </c>
    </row>
    <row r="313" spans="1:8" ht="126">
      <c r="A313" s="130" t="s">
        <v>1069</v>
      </c>
      <c r="B313" s="29" t="s">
        <v>1070</v>
      </c>
      <c r="C313" s="50"/>
      <c r="D313" s="50"/>
      <c r="E313" s="50"/>
      <c r="F313" s="53">
        <f>SUM(F314:F314)</f>
        <v>2500</v>
      </c>
      <c r="G313" s="53"/>
      <c r="H313" s="53"/>
    </row>
    <row r="314" spans="1:8" ht="31.5">
      <c r="A314" s="28" t="s">
        <v>57</v>
      </c>
      <c r="B314" s="29" t="s">
        <v>1070</v>
      </c>
      <c r="C314" s="50" t="s">
        <v>58</v>
      </c>
      <c r="D314" s="50" t="s">
        <v>144</v>
      </c>
      <c r="E314" s="50" t="s">
        <v>177</v>
      </c>
      <c r="F314" s="53">
        <v>2500</v>
      </c>
      <c r="G314" s="53"/>
      <c r="H314" s="53"/>
    </row>
    <row r="315" spans="1:8" ht="63">
      <c r="A315" s="27" t="s">
        <v>21</v>
      </c>
      <c r="B315" s="29" t="s">
        <v>626</v>
      </c>
      <c r="C315" s="50"/>
      <c r="D315" s="50"/>
      <c r="E315" s="50"/>
      <c r="F315" s="53">
        <f>SUM(F316:F317)</f>
        <v>3569.5</v>
      </c>
      <c r="G315" s="53">
        <f>SUM(G316:G317)</f>
        <v>3712.3</v>
      </c>
      <c r="H315" s="53">
        <f>SUM(H316:H317)</f>
        <v>3860.8</v>
      </c>
    </row>
    <row r="316" spans="1:8" ht="31.5">
      <c r="A316" s="28" t="s">
        <v>265</v>
      </c>
      <c r="B316" s="29" t="s">
        <v>626</v>
      </c>
      <c r="C316" s="50" t="s">
        <v>160</v>
      </c>
      <c r="D316" s="50" t="s">
        <v>144</v>
      </c>
      <c r="E316" s="50" t="s">
        <v>177</v>
      </c>
      <c r="F316" s="53">
        <v>53</v>
      </c>
      <c r="G316" s="53">
        <v>57</v>
      </c>
      <c r="H316" s="53">
        <v>60</v>
      </c>
    </row>
    <row r="317" spans="1:8" ht="31.5">
      <c r="A317" s="28" t="s">
        <v>57</v>
      </c>
      <c r="B317" s="29" t="s">
        <v>626</v>
      </c>
      <c r="C317" s="50" t="s">
        <v>58</v>
      </c>
      <c r="D317" s="50" t="s">
        <v>144</v>
      </c>
      <c r="E317" s="50" t="s">
        <v>177</v>
      </c>
      <c r="F317" s="53">
        <v>3516.5</v>
      </c>
      <c r="G317" s="53">
        <v>3655.3</v>
      </c>
      <c r="H317" s="53">
        <v>3800.8</v>
      </c>
    </row>
    <row r="318" spans="1:8" ht="47.25">
      <c r="A318" s="27" t="s">
        <v>161</v>
      </c>
      <c r="B318" s="29" t="s">
        <v>627</v>
      </c>
      <c r="C318" s="50"/>
      <c r="D318" s="50"/>
      <c r="E318" s="50"/>
      <c r="F318" s="53">
        <f>SUM(F319:F320)</f>
        <v>12910</v>
      </c>
      <c r="G318" s="53">
        <f>SUM(G319:G320)</f>
        <v>13064.3</v>
      </c>
      <c r="H318" s="53">
        <f>SUM(H319:H320)</f>
        <v>12725.1</v>
      </c>
    </row>
    <row r="319" spans="1:8" ht="31.5">
      <c r="A319" s="28" t="s">
        <v>265</v>
      </c>
      <c r="B319" s="29" t="s">
        <v>627</v>
      </c>
      <c r="C319" s="50" t="s">
        <v>160</v>
      </c>
      <c r="D319" s="50" t="s">
        <v>144</v>
      </c>
      <c r="E319" s="50" t="s">
        <v>177</v>
      </c>
      <c r="F319" s="53">
        <v>23</v>
      </c>
      <c r="G319" s="53">
        <v>22</v>
      </c>
      <c r="H319" s="53">
        <v>22</v>
      </c>
    </row>
    <row r="320" spans="1:8" ht="31.5">
      <c r="A320" s="28" t="s">
        <v>57</v>
      </c>
      <c r="B320" s="29" t="s">
        <v>627</v>
      </c>
      <c r="C320" s="50" t="s">
        <v>58</v>
      </c>
      <c r="D320" s="50" t="s">
        <v>144</v>
      </c>
      <c r="E320" s="50" t="s">
        <v>177</v>
      </c>
      <c r="F320" s="53">
        <v>12887</v>
      </c>
      <c r="G320" s="53">
        <v>13042.3</v>
      </c>
      <c r="H320" s="53">
        <v>12703.1</v>
      </c>
    </row>
    <row r="321" spans="1:8" ht="31.5">
      <c r="A321" s="27" t="s">
        <v>199</v>
      </c>
      <c r="B321" s="29" t="s">
        <v>484</v>
      </c>
      <c r="C321" s="50"/>
      <c r="D321" s="50"/>
      <c r="E321" s="50"/>
      <c r="F321" s="53">
        <f>SUM(F322:F322)</f>
        <v>169.8</v>
      </c>
      <c r="G321" s="53">
        <f>SUM(G322:G322)</f>
        <v>372</v>
      </c>
      <c r="H321" s="53">
        <f>SUM(H322:H322)</f>
        <v>372</v>
      </c>
    </row>
    <row r="322" spans="1:8" ht="15.75">
      <c r="A322" s="28" t="s">
        <v>286</v>
      </c>
      <c r="B322" s="29" t="s">
        <v>485</v>
      </c>
      <c r="C322" s="50"/>
      <c r="D322" s="50"/>
      <c r="E322" s="50"/>
      <c r="F322" s="53">
        <f>SUM(F323)</f>
        <v>169.8</v>
      </c>
      <c r="G322" s="53">
        <f>SUM(G323)</f>
        <v>372</v>
      </c>
      <c r="H322" s="53">
        <f>SUM(H323)</f>
        <v>372</v>
      </c>
    </row>
    <row r="323" spans="1:8" ht="31.5">
      <c r="A323" s="28" t="s">
        <v>265</v>
      </c>
      <c r="B323" s="29" t="s">
        <v>485</v>
      </c>
      <c r="C323" s="50" t="s">
        <v>160</v>
      </c>
      <c r="D323" s="50" t="s">
        <v>144</v>
      </c>
      <c r="E323" s="50" t="s">
        <v>177</v>
      </c>
      <c r="F323" s="53">
        <v>169.8</v>
      </c>
      <c r="G323" s="53">
        <v>372</v>
      </c>
      <c r="H323" s="53">
        <v>372</v>
      </c>
    </row>
    <row r="324" spans="1:8" ht="31.5">
      <c r="A324" s="27" t="s">
        <v>19</v>
      </c>
      <c r="B324" s="29" t="s">
        <v>486</v>
      </c>
      <c r="C324" s="50"/>
      <c r="D324" s="50"/>
      <c r="E324" s="50"/>
      <c r="F324" s="53">
        <f>SUM(F327+F325)</f>
        <v>3785</v>
      </c>
      <c r="G324" s="53">
        <f>SUM(G327)</f>
        <v>400</v>
      </c>
      <c r="H324" s="53">
        <f>SUM(H327)</f>
        <v>400</v>
      </c>
    </row>
    <row r="325" spans="1:8" ht="63">
      <c r="A325" s="27" t="s">
        <v>741</v>
      </c>
      <c r="B325" s="29" t="s">
        <v>921</v>
      </c>
      <c r="C325" s="50"/>
      <c r="D325" s="50"/>
      <c r="E325" s="50"/>
      <c r="F325" s="53">
        <f>SUM(F326)</f>
        <v>1100</v>
      </c>
      <c r="G325" s="53"/>
      <c r="H325" s="53"/>
    </row>
    <row r="326" spans="1:8" ht="47.25">
      <c r="A326" s="28" t="s">
        <v>244</v>
      </c>
      <c r="B326" s="29" t="s">
        <v>921</v>
      </c>
      <c r="C326" s="50" t="s">
        <v>7</v>
      </c>
      <c r="D326" s="50" t="s">
        <v>144</v>
      </c>
      <c r="E326" s="50" t="s">
        <v>177</v>
      </c>
      <c r="F326" s="53">
        <v>1100</v>
      </c>
      <c r="G326" s="53"/>
      <c r="H326" s="53"/>
    </row>
    <row r="327" spans="1:8" ht="31.5">
      <c r="A327" s="28" t="s">
        <v>226</v>
      </c>
      <c r="B327" s="29" t="s">
        <v>487</v>
      </c>
      <c r="C327" s="50"/>
      <c r="D327" s="50"/>
      <c r="E327" s="50"/>
      <c r="F327" s="53">
        <f>SUM(F328)</f>
        <v>2685</v>
      </c>
      <c r="G327" s="53">
        <f>SUM(G328)</f>
        <v>400</v>
      </c>
      <c r="H327" s="53">
        <f>SUM(H328)</f>
        <v>400</v>
      </c>
    </row>
    <row r="328" spans="1:8" ht="47.25">
      <c r="A328" s="28" t="s">
        <v>244</v>
      </c>
      <c r="B328" s="29" t="s">
        <v>487</v>
      </c>
      <c r="C328" s="50" t="s">
        <v>7</v>
      </c>
      <c r="D328" s="50" t="s">
        <v>144</v>
      </c>
      <c r="E328" s="50" t="s">
        <v>177</v>
      </c>
      <c r="F328" s="53">
        <v>2685</v>
      </c>
      <c r="G328" s="53">
        <v>400</v>
      </c>
      <c r="H328" s="53">
        <v>400</v>
      </c>
    </row>
    <row r="329" spans="1:8" ht="47.25">
      <c r="A329" s="27" t="s">
        <v>201</v>
      </c>
      <c r="B329" s="29" t="s">
        <v>636</v>
      </c>
      <c r="C329" s="50"/>
      <c r="D329" s="50"/>
      <c r="E329" s="50"/>
      <c r="F329" s="53">
        <f>SUM(F330)</f>
        <v>9194.2999999999993</v>
      </c>
      <c r="G329" s="53">
        <f>SUM(G330)</f>
        <v>9194.2999999999993</v>
      </c>
      <c r="H329" s="53">
        <f>SUM(H330)</f>
        <v>9194.2999999999993</v>
      </c>
    </row>
    <row r="330" spans="1:8" ht="141.75">
      <c r="A330" s="27" t="s">
        <v>603</v>
      </c>
      <c r="B330" s="29" t="s">
        <v>635</v>
      </c>
      <c r="C330" s="50"/>
      <c r="D330" s="50"/>
      <c r="E330" s="50"/>
      <c r="F330" s="53">
        <f>SUM(F331:F332)</f>
        <v>9194.2999999999993</v>
      </c>
      <c r="G330" s="53">
        <f>SUM(G331:G332)</f>
        <v>9194.2999999999993</v>
      </c>
      <c r="H330" s="53">
        <f>SUM(H331:H332)</f>
        <v>9194.2999999999993</v>
      </c>
    </row>
    <row r="331" spans="1:8" ht="31.5">
      <c r="A331" s="28" t="s">
        <v>265</v>
      </c>
      <c r="B331" s="29" t="s">
        <v>635</v>
      </c>
      <c r="C331" s="50" t="s">
        <v>160</v>
      </c>
      <c r="D331" s="50" t="s">
        <v>144</v>
      </c>
      <c r="E331" s="50" t="s">
        <v>177</v>
      </c>
      <c r="F331" s="53">
        <v>135.9</v>
      </c>
      <c r="G331" s="53">
        <v>135.9</v>
      </c>
      <c r="H331" s="53">
        <v>135.9</v>
      </c>
    </row>
    <row r="332" spans="1:8" ht="31.5">
      <c r="A332" s="28" t="s">
        <v>57</v>
      </c>
      <c r="B332" s="29" t="s">
        <v>635</v>
      </c>
      <c r="C332" s="50" t="s">
        <v>58</v>
      </c>
      <c r="D332" s="50" t="s">
        <v>144</v>
      </c>
      <c r="E332" s="50" t="s">
        <v>177</v>
      </c>
      <c r="F332" s="53">
        <v>9058.4</v>
      </c>
      <c r="G332" s="53">
        <v>9058.4</v>
      </c>
      <c r="H332" s="53">
        <v>9058.4</v>
      </c>
    </row>
    <row r="333" spans="1:8" ht="15.75">
      <c r="A333" s="28" t="s">
        <v>20</v>
      </c>
      <c r="B333" s="29" t="s">
        <v>488</v>
      </c>
      <c r="C333" s="50"/>
      <c r="D333" s="50"/>
      <c r="E333" s="50"/>
      <c r="F333" s="53">
        <f>SUM(F334)</f>
        <v>80</v>
      </c>
      <c r="G333" s="53">
        <f>SUM(G334)</f>
        <v>190.6</v>
      </c>
      <c r="H333" s="53">
        <f>SUM(H334)</f>
        <v>190.6</v>
      </c>
    </row>
    <row r="334" spans="1:8" ht="31.5">
      <c r="A334" s="27" t="s">
        <v>199</v>
      </c>
      <c r="B334" s="29" t="s">
        <v>489</v>
      </c>
      <c r="C334" s="50"/>
      <c r="D334" s="50"/>
      <c r="E334" s="50"/>
      <c r="F334" s="53">
        <f>SUM(F335+F337)</f>
        <v>80</v>
      </c>
      <c r="G334" s="53">
        <f>SUM(G335+G337)</f>
        <v>190.6</v>
      </c>
      <c r="H334" s="53">
        <f>SUM(H335+H337)</f>
        <v>190.6</v>
      </c>
    </row>
    <row r="335" spans="1:8" ht="47.25">
      <c r="A335" s="27" t="s">
        <v>365</v>
      </c>
      <c r="B335" s="29" t="s">
        <v>765</v>
      </c>
      <c r="C335" s="50"/>
      <c r="D335" s="50"/>
      <c r="E335" s="50"/>
      <c r="F335" s="53"/>
      <c r="G335" s="53">
        <f>SUM(G336)</f>
        <v>110.6</v>
      </c>
      <c r="H335" s="53">
        <f>SUM(H336)</f>
        <v>110.6</v>
      </c>
    </row>
    <row r="336" spans="1:8" ht="31.5">
      <c r="A336" s="28" t="s">
        <v>265</v>
      </c>
      <c r="B336" s="29" t="s">
        <v>765</v>
      </c>
      <c r="C336" s="50" t="s">
        <v>160</v>
      </c>
      <c r="D336" s="50" t="s">
        <v>144</v>
      </c>
      <c r="E336" s="50" t="s">
        <v>181</v>
      </c>
      <c r="F336" s="53"/>
      <c r="G336" s="53">
        <v>110.6</v>
      </c>
      <c r="H336" s="53">
        <v>110.6</v>
      </c>
    </row>
    <row r="337" spans="1:8" ht="78.75">
      <c r="A337" s="27" t="s">
        <v>338</v>
      </c>
      <c r="B337" s="29" t="s">
        <v>490</v>
      </c>
      <c r="C337" s="50"/>
      <c r="D337" s="50"/>
      <c r="E337" s="50"/>
      <c r="F337" s="53">
        <f>SUM(F339+F338)</f>
        <v>80</v>
      </c>
      <c r="G337" s="53">
        <f>SUM(G339)</f>
        <v>80</v>
      </c>
      <c r="H337" s="53">
        <f>SUM(H339)</f>
        <v>80</v>
      </c>
    </row>
    <row r="338" spans="1:8" ht="31.5">
      <c r="A338" s="28" t="s">
        <v>265</v>
      </c>
      <c r="B338" s="29" t="s">
        <v>490</v>
      </c>
      <c r="C338" s="50" t="s">
        <v>160</v>
      </c>
      <c r="D338" s="50" t="s">
        <v>175</v>
      </c>
      <c r="E338" s="50" t="s">
        <v>99</v>
      </c>
      <c r="F338" s="53">
        <v>65.099999999999994</v>
      </c>
      <c r="G338" s="53"/>
      <c r="H338" s="53"/>
    </row>
    <row r="339" spans="1:8" ht="31.5">
      <c r="A339" s="28" t="s">
        <v>265</v>
      </c>
      <c r="B339" s="29" t="s">
        <v>490</v>
      </c>
      <c r="C339" s="50" t="s">
        <v>160</v>
      </c>
      <c r="D339" s="50" t="s">
        <v>144</v>
      </c>
      <c r="E339" s="50" t="s">
        <v>181</v>
      </c>
      <c r="F339" s="53">
        <v>14.9</v>
      </c>
      <c r="G339" s="53">
        <v>80</v>
      </c>
      <c r="H339" s="53">
        <v>80</v>
      </c>
    </row>
    <row r="340" spans="1:8" ht="63">
      <c r="A340" s="27" t="s">
        <v>653</v>
      </c>
      <c r="B340" s="29" t="s">
        <v>628</v>
      </c>
      <c r="C340" s="50"/>
      <c r="D340" s="50"/>
      <c r="E340" s="50"/>
      <c r="F340" s="53">
        <f>SUM(F341+F349)</f>
        <v>50702.3</v>
      </c>
      <c r="G340" s="53">
        <f>SUM(G341+G349)</f>
        <v>50304.399999999994</v>
      </c>
      <c r="H340" s="53">
        <f>SUM(H341+H349)</f>
        <v>50932.7</v>
      </c>
    </row>
    <row r="341" spans="1:8" ht="15.75">
      <c r="A341" s="27" t="s">
        <v>77</v>
      </c>
      <c r="B341" s="29" t="s">
        <v>629</v>
      </c>
      <c r="C341" s="50"/>
      <c r="D341" s="50"/>
      <c r="E341" s="50"/>
      <c r="F341" s="53">
        <f>SUM(F345+F342)</f>
        <v>14027.5</v>
      </c>
      <c r="G341" s="53">
        <f>SUM(G345+G342)</f>
        <v>13317.8</v>
      </c>
      <c r="H341" s="53">
        <f>SUM(H345+H342)</f>
        <v>13317.8</v>
      </c>
    </row>
    <row r="342" spans="1:8" ht="31.5">
      <c r="A342" s="27" t="s">
        <v>72</v>
      </c>
      <c r="B342" s="29" t="s">
        <v>637</v>
      </c>
      <c r="C342" s="50"/>
      <c r="D342" s="50"/>
      <c r="E342" s="50"/>
      <c r="F342" s="53">
        <f>SUM(F344+F343)</f>
        <v>2845.5</v>
      </c>
      <c r="G342" s="53">
        <f>SUM(G343:G343)</f>
        <v>2135.8000000000002</v>
      </c>
      <c r="H342" s="53">
        <f>SUM(H343:H343)</f>
        <v>2135.8000000000002</v>
      </c>
    </row>
    <row r="343" spans="1:8" ht="78.75">
      <c r="A343" s="28" t="s">
        <v>56</v>
      </c>
      <c r="B343" s="29" t="s">
        <v>637</v>
      </c>
      <c r="C343" s="50" t="s">
        <v>64</v>
      </c>
      <c r="D343" s="50" t="s">
        <v>144</v>
      </c>
      <c r="E343" s="50" t="s">
        <v>181</v>
      </c>
      <c r="F343" s="53">
        <v>2135.8000000000002</v>
      </c>
      <c r="G343" s="53">
        <v>2135.8000000000002</v>
      </c>
      <c r="H343" s="53">
        <v>2135.8000000000002</v>
      </c>
    </row>
    <row r="344" spans="1:8" ht="31.5">
      <c r="A344" s="28" t="s">
        <v>265</v>
      </c>
      <c r="B344" s="29" t="s">
        <v>637</v>
      </c>
      <c r="C344" s="50" t="s">
        <v>160</v>
      </c>
      <c r="D344" s="50" t="s">
        <v>144</v>
      </c>
      <c r="E344" s="50" t="s">
        <v>181</v>
      </c>
      <c r="F344" s="53">
        <v>709.7</v>
      </c>
      <c r="G344" s="53"/>
      <c r="H344" s="53"/>
    </row>
    <row r="345" spans="1:8" ht="47.25">
      <c r="A345" s="27" t="s">
        <v>18</v>
      </c>
      <c r="B345" s="29" t="s">
        <v>766</v>
      </c>
      <c r="C345" s="50"/>
      <c r="D345" s="50"/>
      <c r="E345" s="50"/>
      <c r="F345" s="53">
        <f>SUM(F346:F348)</f>
        <v>11182</v>
      </c>
      <c r="G345" s="53">
        <f>SUM(G346:G348)</f>
        <v>11182</v>
      </c>
      <c r="H345" s="53">
        <f>SUM(H346:H348)</f>
        <v>11182</v>
      </c>
    </row>
    <row r="346" spans="1:8" ht="78.75">
      <c r="A346" s="28" t="s">
        <v>56</v>
      </c>
      <c r="B346" s="29" t="s">
        <v>766</v>
      </c>
      <c r="C346" s="50" t="s">
        <v>64</v>
      </c>
      <c r="D346" s="50" t="s">
        <v>144</v>
      </c>
      <c r="E346" s="50" t="s">
        <v>181</v>
      </c>
      <c r="F346" s="53">
        <v>9903.5</v>
      </c>
      <c r="G346" s="53">
        <v>10052.6</v>
      </c>
      <c r="H346" s="53">
        <v>10052.6</v>
      </c>
    </row>
    <row r="347" spans="1:8" ht="31.5">
      <c r="A347" s="28" t="s">
        <v>265</v>
      </c>
      <c r="B347" s="29" t="s">
        <v>766</v>
      </c>
      <c r="C347" s="50" t="s">
        <v>160</v>
      </c>
      <c r="D347" s="50" t="s">
        <v>144</v>
      </c>
      <c r="E347" s="50" t="s">
        <v>181</v>
      </c>
      <c r="F347" s="53">
        <v>1218.5</v>
      </c>
      <c r="G347" s="53">
        <v>1069.4000000000001</v>
      </c>
      <c r="H347" s="53">
        <v>1069.4000000000001</v>
      </c>
    </row>
    <row r="348" spans="1:8" ht="15.75">
      <c r="A348" s="28" t="s">
        <v>252</v>
      </c>
      <c r="B348" s="29" t="s">
        <v>766</v>
      </c>
      <c r="C348" s="50" t="s">
        <v>253</v>
      </c>
      <c r="D348" s="50" t="s">
        <v>144</v>
      </c>
      <c r="E348" s="50" t="s">
        <v>181</v>
      </c>
      <c r="F348" s="53">
        <v>60</v>
      </c>
      <c r="G348" s="53">
        <v>60</v>
      </c>
      <c r="H348" s="53">
        <v>60</v>
      </c>
    </row>
    <row r="349" spans="1:8" ht="47.25">
      <c r="A349" s="28" t="s">
        <v>233</v>
      </c>
      <c r="B349" s="29" t="s">
        <v>630</v>
      </c>
      <c r="C349" s="50"/>
      <c r="D349" s="50"/>
      <c r="E349" s="50"/>
      <c r="F349" s="53">
        <f t="shared" ref="F349:H350" si="16">SUM(F350)</f>
        <v>36674.800000000003</v>
      </c>
      <c r="G349" s="53">
        <f t="shared" si="16"/>
        <v>36986.6</v>
      </c>
      <c r="H349" s="53">
        <f t="shared" si="16"/>
        <v>37614.9</v>
      </c>
    </row>
    <row r="350" spans="1:8" ht="47.25">
      <c r="A350" s="28" t="s">
        <v>310</v>
      </c>
      <c r="B350" s="29" t="s">
        <v>732</v>
      </c>
      <c r="C350" s="50"/>
      <c r="D350" s="50"/>
      <c r="E350" s="50"/>
      <c r="F350" s="53">
        <f t="shared" si="16"/>
        <v>36674.800000000003</v>
      </c>
      <c r="G350" s="53">
        <f t="shared" si="16"/>
        <v>36986.6</v>
      </c>
      <c r="H350" s="53">
        <f t="shared" si="16"/>
        <v>37614.9</v>
      </c>
    </row>
    <row r="351" spans="1:8" ht="47.25">
      <c r="A351" s="28" t="s">
        <v>244</v>
      </c>
      <c r="B351" s="29" t="s">
        <v>732</v>
      </c>
      <c r="C351" s="50" t="s">
        <v>7</v>
      </c>
      <c r="D351" s="50" t="s">
        <v>144</v>
      </c>
      <c r="E351" s="50" t="s">
        <v>176</v>
      </c>
      <c r="F351" s="53">
        <v>36674.800000000003</v>
      </c>
      <c r="G351" s="53">
        <v>36986.6</v>
      </c>
      <c r="H351" s="53">
        <v>37614.9</v>
      </c>
    </row>
    <row r="352" spans="1:8" ht="47.25">
      <c r="A352" s="28" t="s">
        <v>873</v>
      </c>
      <c r="B352" s="29" t="s">
        <v>631</v>
      </c>
      <c r="C352" s="50"/>
      <c r="D352" s="50"/>
      <c r="E352" s="50"/>
      <c r="F352" s="53">
        <f t="shared" ref="F352:H354" si="17">SUM(F353)</f>
        <v>1927.6</v>
      </c>
      <c r="G352" s="53">
        <f t="shared" si="17"/>
        <v>1710.4</v>
      </c>
      <c r="H352" s="53">
        <f t="shared" si="17"/>
        <v>1710.4</v>
      </c>
    </row>
    <row r="353" spans="1:8" ht="63">
      <c r="A353" s="28" t="s">
        <v>283</v>
      </c>
      <c r="B353" s="29" t="s">
        <v>632</v>
      </c>
      <c r="C353" s="50"/>
      <c r="D353" s="50"/>
      <c r="E353" s="50"/>
      <c r="F353" s="53">
        <f t="shared" si="17"/>
        <v>1927.6</v>
      </c>
      <c r="G353" s="53">
        <f t="shared" si="17"/>
        <v>1710.4</v>
      </c>
      <c r="H353" s="53">
        <f t="shared" si="17"/>
        <v>1710.4</v>
      </c>
    </row>
    <row r="354" spans="1:8" ht="63">
      <c r="A354" s="27" t="s">
        <v>615</v>
      </c>
      <c r="B354" s="29" t="s">
        <v>633</v>
      </c>
      <c r="C354" s="50"/>
      <c r="D354" s="50"/>
      <c r="E354" s="50"/>
      <c r="F354" s="53">
        <f>SUM(F355)</f>
        <v>1927.6</v>
      </c>
      <c r="G354" s="53">
        <f t="shared" si="17"/>
        <v>1710.4</v>
      </c>
      <c r="H354" s="53">
        <f t="shared" si="17"/>
        <v>1710.4</v>
      </c>
    </row>
    <row r="355" spans="1:8" ht="47.25">
      <c r="A355" s="27" t="s">
        <v>244</v>
      </c>
      <c r="B355" s="29" t="s">
        <v>633</v>
      </c>
      <c r="C355" s="50" t="s">
        <v>7</v>
      </c>
      <c r="D355" s="50" t="s">
        <v>144</v>
      </c>
      <c r="E355" s="50" t="s">
        <v>181</v>
      </c>
      <c r="F355" s="53">
        <v>1927.6</v>
      </c>
      <c r="G355" s="53">
        <v>1710.4</v>
      </c>
      <c r="H355" s="53">
        <v>1710.4</v>
      </c>
    </row>
    <row r="356" spans="1:8" ht="47.25">
      <c r="A356" s="21" t="s">
        <v>275</v>
      </c>
      <c r="B356" s="12" t="s">
        <v>462</v>
      </c>
      <c r="C356" s="51"/>
      <c r="D356" s="51"/>
      <c r="E356" s="51"/>
      <c r="F356" s="70">
        <f>SUM(F357+F390+F369+F382+F386+F417)</f>
        <v>164293.79999999999</v>
      </c>
      <c r="G356" s="70">
        <f>SUM(G357+G390+G369+G382+G386+G417)</f>
        <v>92516.599999999991</v>
      </c>
      <c r="H356" s="70">
        <f>SUM(H357+H390+H369+H382+H386+H417)</f>
        <v>92740.3</v>
      </c>
    </row>
    <row r="357" spans="1:8" ht="47.25">
      <c r="A357" s="28" t="s">
        <v>122</v>
      </c>
      <c r="B357" s="29" t="s">
        <v>474</v>
      </c>
      <c r="C357" s="50"/>
      <c r="D357" s="50"/>
      <c r="E357" s="50"/>
      <c r="F357" s="53">
        <f>SUM(F361+F364+F359)</f>
        <v>14815.1</v>
      </c>
      <c r="G357" s="53">
        <f>SUM(G361+G364)</f>
        <v>13751.8</v>
      </c>
      <c r="H357" s="53">
        <f>SUM(H361+H364)</f>
        <v>13751.8</v>
      </c>
    </row>
    <row r="358" spans="1:8" ht="94.5">
      <c r="A358" s="27" t="s">
        <v>280</v>
      </c>
      <c r="B358" s="29" t="s">
        <v>1071</v>
      </c>
      <c r="C358" s="50"/>
      <c r="D358" s="50"/>
      <c r="E358" s="50"/>
      <c r="F358" s="53">
        <f>SUM(F359)</f>
        <v>506.2</v>
      </c>
      <c r="G358" s="53"/>
      <c r="H358" s="53"/>
    </row>
    <row r="359" spans="1:8" ht="15.75">
      <c r="A359" s="129" t="s">
        <v>1072</v>
      </c>
      <c r="B359" s="29" t="s">
        <v>1073</v>
      </c>
      <c r="C359" s="50"/>
      <c r="D359" s="50"/>
      <c r="E359" s="50"/>
      <c r="F359" s="53">
        <f>SUM(F360)</f>
        <v>506.2</v>
      </c>
      <c r="G359" s="53"/>
      <c r="H359" s="53"/>
    </row>
    <row r="360" spans="1:8" ht="15.75">
      <c r="A360" s="28" t="s">
        <v>157</v>
      </c>
      <c r="B360" s="29" t="s">
        <v>1073</v>
      </c>
      <c r="C360" s="50" t="s">
        <v>210</v>
      </c>
      <c r="D360" s="50" t="s">
        <v>148</v>
      </c>
      <c r="E360" s="50" t="s">
        <v>175</v>
      </c>
      <c r="F360" s="53">
        <v>506.2</v>
      </c>
      <c r="G360" s="53"/>
      <c r="H360" s="53"/>
    </row>
    <row r="361" spans="1:8" ht="47.25">
      <c r="A361" s="28" t="s">
        <v>233</v>
      </c>
      <c r="B361" s="29" t="s">
        <v>611</v>
      </c>
      <c r="C361" s="50"/>
      <c r="D361" s="50"/>
      <c r="E361" s="50"/>
      <c r="F361" s="53">
        <f t="shared" ref="F361:H362" si="18">SUM(F362)</f>
        <v>14023.3</v>
      </c>
      <c r="G361" s="53">
        <f t="shared" si="18"/>
        <v>13751.8</v>
      </c>
      <c r="H361" s="53">
        <f t="shared" si="18"/>
        <v>13751.8</v>
      </c>
    </row>
    <row r="362" spans="1:8" ht="15.75">
      <c r="A362" s="28" t="s">
        <v>53</v>
      </c>
      <c r="B362" s="29" t="s">
        <v>601</v>
      </c>
      <c r="C362" s="50"/>
      <c r="D362" s="50"/>
      <c r="E362" s="50"/>
      <c r="F362" s="53">
        <f>SUM(F363)</f>
        <v>14023.3</v>
      </c>
      <c r="G362" s="53">
        <f t="shared" si="18"/>
        <v>13751.8</v>
      </c>
      <c r="H362" s="53">
        <f t="shared" si="18"/>
        <v>13751.8</v>
      </c>
    </row>
    <row r="363" spans="1:8" ht="47.25">
      <c r="A363" s="28" t="s">
        <v>244</v>
      </c>
      <c r="B363" s="29" t="s">
        <v>601</v>
      </c>
      <c r="C363" s="50" t="s">
        <v>7</v>
      </c>
      <c r="D363" s="50" t="s">
        <v>148</v>
      </c>
      <c r="E363" s="50" t="s">
        <v>175</v>
      </c>
      <c r="F363" s="53">
        <v>14023.3</v>
      </c>
      <c r="G363" s="53">
        <v>13751.8</v>
      </c>
      <c r="H363" s="53">
        <v>13751.8</v>
      </c>
    </row>
    <row r="364" spans="1:8" ht="15.75">
      <c r="A364" s="63" t="s">
        <v>832</v>
      </c>
      <c r="B364" s="29" t="s">
        <v>650</v>
      </c>
      <c r="C364" s="50"/>
      <c r="D364" s="50"/>
      <c r="E364" s="50"/>
      <c r="F364" s="53">
        <f>SUM(F365)</f>
        <v>285.60000000000002</v>
      </c>
      <c r="G364" s="53"/>
      <c r="H364" s="53"/>
    </row>
    <row r="365" spans="1:8" ht="15.75">
      <c r="A365" s="63" t="s">
        <v>649</v>
      </c>
      <c r="B365" s="29" t="s">
        <v>722</v>
      </c>
      <c r="C365" s="50"/>
      <c r="D365" s="50"/>
      <c r="E365" s="50"/>
      <c r="F365" s="53">
        <f>SUM(F366)</f>
        <v>285.60000000000002</v>
      </c>
      <c r="G365" s="53"/>
      <c r="H365" s="53"/>
    </row>
    <row r="366" spans="1:8" ht="31.5">
      <c r="A366" s="27" t="s">
        <v>723</v>
      </c>
      <c r="B366" s="29" t="s">
        <v>724</v>
      </c>
      <c r="C366" s="50"/>
      <c r="D366" s="50"/>
      <c r="E366" s="50"/>
      <c r="F366" s="53">
        <f>SUM(F367:F368)</f>
        <v>285.60000000000002</v>
      </c>
      <c r="G366" s="53"/>
      <c r="H366" s="53"/>
    </row>
    <row r="367" spans="1:8" ht="15.75">
      <c r="A367" s="28" t="s">
        <v>157</v>
      </c>
      <c r="B367" s="29" t="s">
        <v>724</v>
      </c>
      <c r="C367" s="50" t="s">
        <v>210</v>
      </c>
      <c r="D367" s="50" t="s">
        <v>148</v>
      </c>
      <c r="E367" s="50" t="s">
        <v>175</v>
      </c>
      <c r="F367" s="53">
        <v>142.80000000000001</v>
      </c>
      <c r="G367" s="53"/>
      <c r="H367" s="53"/>
    </row>
    <row r="368" spans="1:8" ht="47.25">
      <c r="A368" s="28" t="s">
        <v>244</v>
      </c>
      <c r="B368" s="29" t="s">
        <v>724</v>
      </c>
      <c r="C368" s="50" t="s">
        <v>7</v>
      </c>
      <c r="D368" s="50" t="s">
        <v>148</v>
      </c>
      <c r="E368" s="50" t="s">
        <v>175</v>
      </c>
      <c r="F368" s="53">
        <v>142.80000000000001</v>
      </c>
      <c r="G368" s="53"/>
      <c r="H368" s="53"/>
    </row>
    <row r="369" spans="1:8" ht="47.25">
      <c r="A369" s="28" t="s">
        <v>123</v>
      </c>
      <c r="B369" s="29" t="s">
        <v>475</v>
      </c>
      <c r="C369" s="50"/>
      <c r="D369" s="50"/>
      <c r="E369" s="50"/>
      <c r="F369" s="53">
        <f>SUM(F370+F373+F378)</f>
        <v>31297.200000000001</v>
      </c>
      <c r="G369" s="53">
        <f>SUM(G370+G373)</f>
        <v>31335.399999999998</v>
      </c>
      <c r="H369" s="53">
        <f>SUM(H370+H373)</f>
        <v>31450.799999999999</v>
      </c>
    </row>
    <row r="370" spans="1:8" ht="47.25">
      <c r="A370" s="28" t="s">
        <v>233</v>
      </c>
      <c r="B370" s="29" t="s">
        <v>476</v>
      </c>
      <c r="C370" s="50"/>
      <c r="D370" s="50"/>
      <c r="E370" s="50"/>
      <c r="F370" s="53">
        <f t="shared" ref="F370:H371" si="19">SUM(F371)</f>
        <v>30795.4</v>
      </c>
      <c r="G370" s="53">
        <f t="shared" si="19"/>
        <v>30901.599999999999</v>
      </c>
      <c r="H370" s="53">
        <f t="shared" si="19"/>
        <v>31012</v>
      </c>
    </row>
    <row r="371" spans="1:8" ht="15.75">
      <c r="A371" s="28" t="s">
        <v>339</v>
      </c>
      <c r="B371" s="29" t="s">
        <v>477</v>
      </c>
      <c r="C371" s="50"/>
      <c r="D371" s="50"/>
      <c r="E371" s="50"/>
      <c r="F371" s="53">
        <f t="shared" si="19"/>
        <v>30795.4</v>
      </c>
      <c r="G371" s="53">
        <f t="shared" si="19"/>
        <v>30901.599999999999</v>
      </c>
      <c r="H371" s="53">
        <f t="shared" si="19"/>
        <v>31012</v>
      </c>
    </row>
    <row r="372" spans="1:8" ht="47.25">
      <c r="A372" s="28" t="s">
        <v>244</v>
      </c>
      <c r="B372" s="29" t="s">
        <v>477</v>
      </c>
      <c r="C372" s="50" t="s">
        <v>7</v>
      </c>
      <c r="D372" s="50" t="s">
        <v>148</v>
      </c>
      <c r="E372" s="50" t="s">
        <v>175</v>
      </c>
      <c r="F372" s="53">
        <v>30795.4</v>
      </c>
      <c r="G372" s="53">
        <v>30901.599999999999</v>
      </c>
      <c r="H372" s="53">
        <v>31012</v>
      </c>
    </row>
    <row r="373" spans="1:8" ht="31.5">
      <c r="A373" s="27" t="s">
        <v>19</v>
      </c>
      <c r="B373" s="29" t="s">
        <v>478</v>
      </c>
      <c r="C373" s="50"/>
      <c r="D373" s="50"/>
      <c r="E373" s="50"/>
      <c r="F373" s="53">
        <f>SUM(F374+F376)</f>
        <v>433.5</v>
      </c>
      <c r="G373" s="53">
        <f>SUM(G374+G376)</f>
        <v>433.79999999999995</v>
      </c>
      <c r="H373" s="53">
        <f>SUM(H374+H376)</f>
        <v>438.79999999999995</v>
      </c>
    </row>
    <row r="374" spans="1:8" ht="31.5">
      <c r="A374" s="28" t="s">
        <v>121</v>
      </c>
      <c r="B374" s="29" t="s">
        <v>479</v>
      </c>
      <c r="C374" s="50"/>
      <c r="D374" s="50"/>
      <c r="E374" s="50"/>
      <c r="F374" s="53">
        <f t="shared" ref="F374:H378" si="20">SUM(F375)</f>
        <v>240.1</v>
      </c>
      <c r="G374" s="53">
        <f t="shared" si="20"/>
        <v>240.1</v>
      </c>
      <c r="H374" s="53">
        <f t="shared" si="20"/>
        <v>240.1</v>
      </c>
    </row>
    <row r="375" spans="1:8" ht="47.25">
      <c r="A375" s="27" t="s">
        <v>244</v>
      </c>
      <c r="B375" s="29" t="s">
        <v>479</v>
      </c>
      <c r="C375" s="50" t="s">
        <v>7</v>
      </c>
      <c r="D375" s="50" t="s">
        <v>148</v>
      </c>
      <c r="E375" s="50" t="s">
        <v>175</v>
      </c>
      <c r="F375" s="53">
        <v>240.1</v>
      </c>
      <c r="G375" s="53">
        <v>240.1</v>
      </c>
      <c r="H375" s="53">
        <v>240.1</v>
      </c>
    </row>
    <row r="376" spans="1:8" ht="63">
      <c r="A376" s="28" t="s">
        <v>613</v>
      </c>
      <c r="B376" s="29" t="s">
        <v>575</v>
      </c>
      <c r="C376" s="50"/>
      <c r="D376" s="50"/>
      <c r="E376" s="50"/>
      <c r="F376" s="53">
        <f t="shared" si="20"/>
        <v>193.4</v>
      </c>
      <c r="G376" s="53">
        <f t="shared" si="20"/>
        <v>193.7</v>
      </c>
      <c r="H376" s="53">
        <f t="shared" si="20"/>
        <v>198.7</v>
      </c>
    </row>
    <row r="377" spans="1:8" ht="47.25">
      <c r="A377" s="27" t="s">
        <v>244</v>
      </c>
      <c r="B377" s="29" t="s">
        <v>575</v>
      </c>
      <c r="C377" s="50" t="s">
        <v>7</v>
      </c>
      <c r="D377" s="50" t="s">
        <v>148</v>
      </c>
      <c r="E377" s="50" t="s">
        <v>175</v>
      </c>
      <c r="F377" s="53">
        <v>193.4</v>
      </c>
      <c r="G377" s="53">
        <v>193.7</v>
      </c>
      <c r="H377" s="53">
        <v>198.7</v>
      </c>
    </row>
    <row r="378" spans="1:8" ht="15.75">
      <c r="A378" s="63" t="s">
        <v>832</v>
      </c>
      <c r="B378" s="29" t="s">
        <v>922</v>
      </c>
      <c r="C378" s="50"/>
      <c r="D378" s="50"/>
      <c r="E378" s="50"/>
      <c r="F378" s="53">
        <f t="shared" si="20"/>
        <v>68.3</v>
      </c>
      <c r="G378" s="53"/>
      <c r="H378" s="53"/>
    </row>
    <row r="379" spans="1:8" ht="15.75">
      <c r="A379" s="63" t="s">
        <v>649</v>
      </c>
      <c r="B379" s="29" t="s">
        <v>923</v>
      </c>
      <c r="C379" s="50"/>
      <c r="D379" s="50"/>
      <c r="E379" s="50"/>
      <c r="F379" s="53">
        <f>SUM(F380)</f>
        <v>68.3</v>
      </c>
      <c r="G379" s="53"/>
      <c r="H379" s="53"/>
    </row>
    <row r="380" spans="1:8" ht="31.5">
      <c r="A380" s="63" t="s">
        <v>651</v>
      </c>
      <c r="B380" s="29" t="s">
        <v>924</v>
      </c>
      <c r="C380" s="50"/>
      <c r="D380" s="50"/>
      <c r="E380" s="50"/>
      <c r="F380" s="108">
        <f>SUM(F381)</f>
        <v>68.3</v>
      </c>
      <c r="G380" s="53"/>
      <c r="H380" s="53"/>
    </row>
    <row r="381" spans="1:8" ht="47.25">
      <c r="A381" s="28" t="s">
        <v>244</v>
      </c>
      <c r="B381" s="29" t="s">
        <v>924</v>
      </c>
      <c r="C381" s="50" t="s">
        <v>7</v>
      </c>
      <c r="D381" s="50" t="s">
        <v>148</v>
      </c>
      <c r="E381" s="50" t="s">
        <v>175</v>
      </c>
      <c r="F381" s="108">
        <v>68.3</v>
      </c>
      <c r="G381" s="53"/>
      <c r="H381" s="53"/>
    </row>
    <row r="382" spans="1:8" ht="63">
      <c r="A382" s="28" t="s">
        <v>27</v>
      </c>
      <c r="B382" s="29" t="s">
        <v>463</v>
      </c>
      <c r="C382" s="50"/>
      <c r="D382" s="50"/>
      <c r="E382" s="50"/>
      <c r="F382" s="53">
        <f t="shared" ref="F382:H384" si="21">SUM(F383)</f>
        <v>30440.799999999999</v>
      </c>
      <c r="G382" s="53">
        <f t="shared" si="21"/>
        <v>29683.1</v>
      </c>
      <c r="H382" s="53">
        <f t="shared" si="21"/>
        <v>29707.9</v>
      </c>
    </row>
    <row r="383" spans="1:8" ht="47.25">
      <c r="A383" s="28" t="s">
        <v>233</v>
      </c>
      <c r="B383" s="29" t="s">
        <v>464</v>
      </c>
      <c r="C383" s="50"/>
      <c r="D383" s="50"/>
      <c r="E383" s="50"/>
      <c r="F383" s="53">
        <f t="shared" si="21"/>
        <v>30440.799999999999</v>
      </c>
      <c r="G383" s="53">
        <f t="shared" si="21"/>
        <v>29683.1</v>
      </c>
      <c r="H383" s="53">
        <f t="shared" si="21"/>
        <v>29707.9</v>
      </c>
    </row>
    <row r="384" spans="1:8" ht="15.75">
      <c r="A384" s="28" t="s">
        <v>332</v>
      </c>
      <c r="B384" s="29" t="s">
        <v>465</v>
      </c>
      <c r="C384" s="50"/>
      <c r="D384" s="50"/>
      <c r="E384" s="50"/>
      <c r="F384" s="53">
        <f>SUM(F385)</f>
        <v>30440.799999999999</v>
      </c>
      <c r="G384" s="53">
        <f t="shared" si="21"/>
        <v>29683.1</v>
      </c>
      <c r="H384" s="53">
        <f t="shared" si="21"/>
        <v>29707.9</v>
      </c>
    </row>
    <row r="385" spans="1:8" ht="47.25">
      <c r="A385" s="28" t="s">
        <v>244</v>
      </c>
      <c r="B385" s="29" t="s">
        <v>465</v>
      </c>
      <c r="C385" s="50" t="s">
        <v>7</v>
      </c>
      <c r="D385" s="50" t="s">
        <v>182</v>
      </c>
      <c r="E385" s="50" t="s">
        <v>177</v>
      </c>
      <c r="F385" s="53">
        <v>30440.799999999999</v>
      </c>
      <c r="G385" s="53">
        <v>29683.1</v>
      </c>
      <c r="H385" s="53">
        <v>29707.9</v>
      </c>
    </row>
    <row r="386" spans="1:8" ht="31.5">
      <c r="A386" s="28" t="s">
        <v>30</v>
      </c>
      <c r="B386" s="29" t="s">
        <v>466</v>
      </c>
      <c r="C386" s="50"/>
      <c r="D386" s="50"/>
      <c r="E386" s="50"/>
      <c r="F386" s="53">
        <f>SUM(F388)</f>
        <v>80</v>
      </c>
      <c r="G386" s="53">
        <f>SUM(G388)</f>
        <v>80</v>
      </c>
      <c r="H386" s="53">
        <f>SUM(H388)</f>
        <v>80</v>
      </c>
    </row>
    <row r="387" spans="1:8" ht="31.5">
      <c r="A387" s="27" t="s">
        <v>19</v>
      </c>
      <c r="B387" s="29" t="s">
        <v>467</v>
      </c>
      <c r="C387" s="50"/>
      <c r="D387" s="50"/>
      <c r="E387" s="50"/>
      <c r="F387" s="53">
        <f t="shared" ref="F387:H388" si="22">SUM(F388)</f>
        <v>80</v>
      </c>
      <c r="G387" s="53">
        <f t="shared" si="22"/>
        <v>80</v>
      </c>
      <c r="H387" s="53">
        <f t="shared" si="22"/>
        <v>80</v>
      </c>
    </row>
    <row r="388" spans="1:8" ht="15.75">
      <c r="A388" s="28" t="s">
        <v>324</v>
      </c>
      <c r="B388" s="29" t="s">
        <v>468</v>
      </c>
      <c r="C388" s="50"/>
      <c r="D388" s="50"/>
      <c r="E388" s="50"/>
      <c r="F388" s="53">
        <f t="shared" si="22"/>
        <v>80</v>
      </c>
      <c r="G388" s="53">
        <f t="shared" si="22"/>
        <v>80</v>
      </c>
      <c r="H388" s="53">
        <f t="shared" si="22"/>
        <v>80</v>
      </c>
    </row>
    <row r="389" spans="1:8" ht="47.25">
      <c r="A389" s="28" t="s">
        <v>244</v>
      </c>
      <c r="B389" s="29" t="s">
        <v>468</v>
      </c>
      <c r="C389" s="50" t="s">
        <v>7</v>
      </c>
      <c r="D389" s="50" t="s">
        <v>182</v>
      </c>
      <c r="E389" s="50" t="s">
        <v>177</v>
      </c>
      <c r="F389" s="53">
        <v>80</v>
      </c>
      <c r="G389" s="53">
        <v>80</v>
      </c>
      <c r="H389" s="53">
        <v>80</v>
      </c>
    </row>
    <row r="390" spans="1:8" ht="63">
      <c r="A390" s="28" t="s">
        <v>874</v>
      </c>
      <c r="B390" s="29" t="s">
        <v>469</v>
      </c>
      <c r="C390" s="50"/>
      <c r="D390" s="50"/>
      <c r="E390" s="50"/>
      <c r="F390" s="53">
        <f>SUM(F391+F402+F410)</f>
        <v>69568.800000000003</v>
      </c>
      <c r="G390" s="53"/>
      <c r="H390" s="53"/>
    </row>
    <row r="391" spans="1:8" ht="94.5">
      <c r="A391" s="27" t="s">
        <v>280</v>
      </c>
      <c r="B391" s="29" t="s">
        <v>925</v>
      </c>
      <c r="C391" s="50"/>
      <c r="D391" s="50"/>
      <c r="E391" s="50"/>
      <c r="F391" s="53">
        <f>F392+F394+F396+F398+F400</f>
        <v>35614.800000000003</v>
      </c>
      <c r="G391" s="53"/>
      <c r="H391" s="53"/>
    </row>
    <row r="392" spans="1:8" ht="31.5">
      <c r="A392" s="28" t="s">
        <v>926</v>
      </c>
      <c r="B392" s="29" t="s">
        <v>927</v>
      </c>
      <c r="C392" s="50"/>
      <c r="D392" s="50"/>
      <c r="E392" s="50"/>
      <c r="F392" s="53">
        <f>SUM(F393)</f>
        <v>2127.9</v>
      </c>
      <c r="G392" s="53"/>
      <c r="H392" s="53"/>
    </row>
    <row r="393" spans="1:8" ht="15.75">
      <c r="A393" s="28" t="s">
        <v>157</v>
      </c>
      <c r="B393" s="29" t="s">
        <v>927</v>
      </c>
      <c r="C393" s="50" t="s">
        <v>210</v>
      </c>
      <c r="D393" s="50" t="s">
        <v>148</v>
      </c>
      <c r="E393" s="50" t="s">
        <v>175</v>
      </c>
      <c r="F393" s="53">
        <v>2127.9</v>
      </c>
      <c r="G393" s="53"/>
      <c r="H393" s="53"/>
    </row>
    <row r="394" spans="1:8" ht="94.5">
      <c r="A394" s="28" t="s">
        <v>928</v>
      </c>
      <c r="B394" s="29" t="s">
        <v>929</v>
      </c>
      <c r="C394" s="50"/>
      <c r="D394" s="50"/>
      <c r="E394" s="50"/>
      <c r="F394" s="53">
        <f>SUM(F395)</f>
        <v>214.1</v>
      </c>
      <c r="G394" s="53"/>
      <c r="H394" s="53"/>
    </row>
    <row r="395" spans="1:8" ht="15.75">
      <c r="A395" s="28" t="s">
        <v>157</v>
      </c>
      <c r="B395" s="29" t="s">
        <v>929</v>
      </c>
      <c r="C395" s="50" t="s">
        <v>210</v>
      </c>
      <c r="D395" s="50" t="s">
        <v>148</v>
      </c>
      <c r="E395" s="50" t="s">
        <v>175</v>
      </c>
      <c r="F395" s="53">
        <v>214.1</v>
      </c>
      <c r="G395" s="53"/>
      <c r="H395" s="53"/>
    </row>
    <row r="396" spans="1:8" ht="63">
      <c r="A396" s="28" t="s">
        <v>930</v>
      </c>
      <c r="B396" s="29" t="s">
        <v>931</v>
      </c>
      <c r="C396" s="50"/>
      <c r="D396" s="50"/>
      <c r="E396" s="50"/>
      <c r="F396" s="53">
        <f>SUM(F397)</f>
        <v>474.7</v>
      </c>
      <c r="G396" s="53"/>
      <c r="H396" s="53"/>
    </row>
    <row r="397" spans="1:8" ht="15.75">
      <c r="A397" s="28" t="s">
        <v>157</v>
      </c>
      <c r="B397" s="29" t="s">
        <v>931</v>
      </c>
      <c r="C397" s="50" t="s">
        <v>210</v>
      </c>
      <c r="D397" s="50" t="s">
        <v>148</v>
      </c>
      <c r="E397" s="50" t="s">
        <v>175</v>
      </c>
      <c r="F397" s="53">
        <v>474.7</v>
      </c>
      <c r="G397" s="53"/>
      <c r="H397" s="53"/>
    </row>
    <row r="398" spans="1:8" ht="47.25">
      <c r="A398" s="28" t="s">
        <v>340</v>
      </c>
      <c r="B398" s="29" t="s">
        <v>932</v>
      </c>
      <c r="C398" s="50"/>
      <c r="D398" s="50"/>
      <c r="E398" s="50"/>
      <c r="F398" s="53">
        <f>SUM(F399)</f>
        <v>4133.8999999999996</v>
      </c>
      <c r="G398" s="53"/>
      <c r="H398" s="53"/>
    </row>
    <row r="399" spans="1:8" ht="15.75">
      <c r="A399" s="28" t="s">
        <v>157</v>
      </c>
      <c r="B399" s="29" t="s">
        <v>932</v>
      </c>
      <c r="C399" s="50" t="s">
        <v>210</v>
      </c>
      <c r="D399" s="50" t="s">
        <v>148</v>
      </c>
      <c r="E399" s="50" t="s">
        <v>175</v>
      </c>
      <c r="F399" s="53">
        <v>4133.8999999999996</v>
      </c>
      <c r="G399" s="53"/>
      <c r="H399" s="53"/>
    </row>
    <row r="400" spans="1:8" ht="78.75">
      <c r="A400" s="27" t="s">
        <v>725</v>
      </c>
      <c r="B400" s="29" t="s">
        <v>933</v>
      </c>
      <c r="C400" s="50"/>
      <c r="D400" s="50"/>
      <c r="E400" s="50"/>
      <c r="F400" s="53">
        <f>SUM(F401)</f>
        <v>28664.2</v>
      </c>
      <c r="G400" s="53"/>
      <c r="H400" s="53"/>
    </row>
    <row r="401" spans="1:8" ht="15.75">
      <c r="A401" s="28" t="s">
        <v>157</v>
      </c>
      <c r="B401" s="29" t="s">
        <v>933</v>
      </c>
      <c r="C401" s="50" t="s">
        <v>210</v>
      </c>
      <c r="D401" s="50" t="s">
        <v>148</v>
      </c>
      <c r="E401" s="50" t="s">
        <v>175</v>
      </c>
      <c r="F401" s="53">
        <v>28664.2</v>
      </c>
      <c r="G401" s="53"/>
      <c r="H401" s="53"/>
    </row>
    <row r="402" spans="1:8" ht="31.5">
      <c r="A402" s="27" t="s">
        <v>19</v>
      </c>
      <c r="B402" s="29" t="s">
        <v>934</v>
      </c>
      <c r="C402" s="50"/>
      <c r="D402" s="50"/>
      <c r="E402" s="50"/>
      <c r="F402" s="53">
        <f>F403+F406+F408</f>
        <v>4631.8</v>
      </c>
      <c r="G402" s="53"/>
      <c r="H402" s="53"/>
    </row>
    <row r="403" spans="1:8" ht="31.5">
      <c r="A403" s="28" t="s">
        <v>926</v>
      </c>
      <c r="B403" s="29" t="s">
        <v>935</v>
      </c>
      <c r="C403" s="50"/>
      <c r="D403" s="50"/>
      <c r="E403" s="50"/>
      <c r="F403" s="53">
        <f>SUM(F404:F405)</f>
        <v>415</v>
      </c>
      <c r="G403" s="53"/>
      <c r="H403" s="53"/>
    </row>
    <row r="404" spans="1:8" ht="47.25">
      <c r="A404" s="28" t="s">
        <v>244</v>
      </c>
      <c r="B404" s="29" t="s">
        <v>935</v>
      </c>
      <c r="C404" s="50" t="s">
        <v>7</v>
      </c>
      <c r="D404" s="50" t="s">
        <v>182</v>
      </c>
      <c r="E404" s="50" t="s">
        <v>177</v>
      </c>
      <c r="F404" s="53">
        <v>50</v>
      </c>
      <c r="G404" s="53"/>
      <c r="H404" s="53"/>
    </row>
    <row r="405" spans="1:8" ht="47.25">
      <c r="A405" s="28" t="s">
        <v>244</v>
      </c>
      <c r="B405" s="29" t="s">
        <v>935</v>
      </c>
      <c r="C405" s="50" t="s">
        <v>7</v>
      </c>
      <c r="D405" s="50" t="s">
        <v>148</v>
      </c>
      <c r="E405" s="50" t="s">
        <v>175</v>
      </c>
      <c r="F405" s="53">
        <v>365</v>
      </c>
      <c r="G405" s="53"/>
      <c r="H405" s="53"/>
    </row>
    <row r="406" spans="1:8" ht="94.5">
      <c r="A406" s="28" t="s">
        <v>928</v>
      </c>
      <c r="B406" s="29" t="s">
        <v>936</v>
      </c>
      <c r="C406" s="50"/>
      <c r="D406" s="50"/>
      <c r="E406" s="50"/>
      <c r="F406" s="53">
        <f>SUM(F407)</f>
        <v>293.39999999999998</v>
      </c>
      <c r="G406" s="53"/>
      <c r="H406" s="53"/>
    </row>
    <row r="407" spans="1:8" ht="47.25">
      <c r="A407" s="28" t="s">
        <v>244</v>
      </c>
      <c r="B407" s="29" t="s">
        <v>936</v>
      </c>
      <c r="C407" s="50" t="s">
        <v>7</v>
      </c>
      <c r="D407" s="50" t="s">
        <v>148</v>
      </c>
      <c r="E407" s="50" t="s">
        <v>175</v>
      </c>
      <c r="F407" s="53">
        <v>293.39999999999998</v>
      </c>
      <c r="G407" s="53"/>
      <c r="H407" s="53"/>
    </row>
    <row r="408" spans="1:8" ht="78.75">
      <c r="A408" s="27" t="s">
        <v>725</v>
      </c>
      <c r="B408" s="29" t="s">
        <v>937</v>
      </c>
      <c r="C408" s="50"/>
      <c r="D408" s="50"/>
      <c r="E408" s="50"/>
      <c r="F408" s="53">
        <f>SUM(F409)</f>
        <v>3923.4</v>
      </c>
      <c r="G408" s="53"/>
      <c r="H408" s="53"/>
    </row>
    <row r="409" spans="1:8" ht="47.25">
      <c r="A409" s="28" t="s">
        <v>244</v>
      </c>
      <c r="B409" s="29" t="s">
        <v>937</v>
      </c>
      <c r="C409" s="50" t="s">
        <v>7</v>
      </c>
      <c r="D409" s="50" t="s">
        <v>148</v>
      </c>
      <c r="E409" s="50" t="s">
        <v>175</v>
      </c>
      <c r="F409" s="53">
        <v>3923.4</v>
      </c>
      <c r="G409" s="53"/>
      <c r="H409" s="53"/>
    </row>
    <row r="410" spans="1:8" ht="15.75">
      <c r="A410" s="84" t="s">
        <v>726</v>
      </c>
      <c r="B410" s="29" t="s">
        <v>727</v>
      </c>
      <c r="C410" s="50"/>
      <c r="D410" s="50"/>
      <c r="E410" s="50"/>
      <c r="F410" s="53">
        <f>F411+F413+F415</f>
        <v>29322.199999999997</v>
      </c>
      <c r="G410" s="53"/>
      <c r="H410" s="53"/>
    </row>
    <row r="411" spans="1:8" ht="78.75">
      <c r="A411" s="63" t="s">
        <v>728</v>
      </c>
      <c r="B411" s="29" t="s">
        <v>729</v>
      </c>
      <c r="C411" s="50"/>
      <c r="D411" s="50"/>
      <c r="E411" s="50"/>
      <c r="F411" s="53">
        <f>SUM(F412)</f>
        <v>20209.599999999999</v>
      </c>
      <c r="G411" s="53"/>
      <c r="H411" s="53"/>
    </row>
    <row r="412" spans="1:8" ht="15.75">
      <c r="A412" s="28" t="s">
        <v>157</v>
      </c>
      <c r="B412" s="29" t="s">
        <v>729</v>
      </c>
      <c r="C412" s="50" t="s">
        <v>210</v>
      </c>
      <c r="D412" s="50" t="s">
        <v>148</v>
      </c>
      <c r="E412" s="50" t="s">
        <v>175</v>
      </c>
      <c r="F412" s="53">
        <v>20209.599999999999</v>
      </c>
      <c r="G412" s="53"/>
      <c r="H412" s="53"/>
    </row>
    <row r="413" spans="1:8" ht="31.5">
      <c r="A413" s="85" t="s">
        <v>730</v>
      </c>
      <c r="B413" s="29" t="s">
        <v>731</v>
      </c>
      <c r="C413" s="50"/>
      <c r="D413" s="50"/>
      <c r="E413" s="50"/>
      <c r="F413" s="53">
        <f>SUM(F414)</f>
        <v>8212.5</v>
      </c>
      <c r="G413" s="53"/>
      <c r="H413" s="53"/>
    </row>
    <row r="414" spans="1:8" ht="47.25">
      <c r="A414" s="28" t="s">
        <v>244</v>
      </c>
      <c r="B414" s="29" t="s">
        <v>731</v>
      </c>
      <c r="C414" s="50" t="s">
        <v>7</v>
      </c>
      <c r="D414" s="50" t="s">
        <v>148</v>
      </c>
      <c r="E414" s="50" t="s">
        <v>175</v>
      </c>
      <c r="F414" s="53">
        <v>8212.5</v>
      </c>
      <c r="G414" s="53"/>
      <c r="H414" s="53"/>
    </row>
    <row r="415" spans="1:8" ht="94.5">
      <c r="A415" s="28" t="s">
        <v>938</v>
      </c>
      <c r="B415" s="29" t="s">
        <v>939</v>
      </c>
      <c r="C415" s="50"/>
      <c r="D415" s="50"/>
      <c r="E415" s="50"/>
      <c r="F415" s="53">
        <f>SUM(F416)</f>
        <v>900.1</v>
      </c>
      <c r="G415" s="53"/>
      <c r="H415" s="53"/>
    </row>
    <row r="416" spans="1:8" ht="15.75">
      <c r="A416" s="28" t="s">
        <v>157</v>
      </c>
      <c r="B416" s="29" t="s">
        <v>939</v>
      </c>
      <c r="C416" s="50" t="s">
        <v>210</v>
      </c>
      <c r="D416" s="50" t="s">
        <v>148</v>
      </c>
      <c r="E416" s="50" t="s">
        <v>175</v>
      </c>
      <c r="F416" s="53">
        <v>900.1</v>
      </c>
      <c r="G416" s="53"/>
      <c r="H416" s="53"/>
    </row>
    <row r="417" spans="1:8" ht="15.75">
      <c r="A417" s="28" t="s">
        <v>140</v>
      </c>
      <c r="B417" s="29" t="s">
        <v>591</v>
      </c>
      <c r="C417" s="50"/>
      <c r="D417" s="50"/>
      <c r="E417" s="50"/>
      <c r="F417" s="53">
        <f>SUM(F418+F422)</f>
        <v>18091.900000000001</v>
      </c>
      <c r="G417" s="53">
        <f>SUM(G418+G422)</f>
        <v>17666.3</v>
      </c>
      <c r="H417" s="53">
        <f>SUM(H418+H422)</f>
        <v>17749.8</v>
      </c>
    </row>
    <row r="418" spans="1:8" ht="15.75">
      <c r="A418" s="27" t="s">
        <v>77</v>
      </c>
      <c r="B418" s="29" t="s">
        <v>592</v>
      </c>
      <c r="C418" s="50"/>
      <c r="D418" s="50"/>
      <c r="E418" s="50"/>
      <c r="F418" s="53">
        <f>SUM(F419)</f>
        <v>2363.5</v>
      </c>
      <c r="G418" s="53">
        <f>SUM(G419)</f>
        <v>2344</v>
      </c>
      <c r="H418" s="53">
        <f>SUM(H419)</f>
        <v>2344</v>
      </c>
    </row>
    <row r="419" spans="1:8" ht="31.5">
      <c r="A419" s="27" t="s">
        <v>366</v>
      </c>
      <c r="B419" s="29" t="s">
        <v>593</v>
      </c>
      <c r="C419" s="50"/>
      <c r="D419" s="50"/>
      <c r="E419" s="50"/>
      <c r="F419" s="53">
        <f>SUM(F421+F420)</f>
        <v>2363.5</v>
      </c>
      <c r="G419" s="53">
        <f>SUM(G421)</f>
        <v>2344</v>
      </c>
      <c r="H419" s="53">
        <f>SUM(H421)</f>
        <v>2344</v>
      </c>
    </row>
    <row r="420" spans="1:8" ht="31.5">
      <c r="A420" s="28" t="s">
        <v>265</v>
      </c>
      <c r="B420" s="29" t="s">
        <v>593</v>
      </c>
      <c r="C420" s="50" t="s">
        <v>160</v>
      </c>
      <c r="D420" s="50" t="s">
        <v>182</v>
      </c>
      <c r="E420" s="50" t="s">
        <v>180</v>
      </c>
      <c r="F420" s="53">
        <v>1.6</v>
      </c>
      <c r="G420" s="53"/>
      <c r="H420" s="53"/>
    </row>
    <row r="421" spans="1:8" ht="78.75">
      <c r="A421" s="28" t="s">
        <v>56</v>
      </c>
      <c r="B421" s="29" t="s">
        <v>593</v>
      </c>
      <c r="C421" s="50" t="s">
        <v>64</v>
      </c>
      <c r="D421" s="50" t="s">
        <v>148</v>
      </c>
      <c r="E421" s="50" t="s">
        <v>179</v>
      </c>
      <c r="F421" s="53">
        <v>2361.9</v>
      </c>
      <c r="G421" s="53">
        <v>2344</v>
      </c>
      <c r="H421" s="53">
        <v>2344</v>
      </c>
    </row>
    <row r="422" spans="1:8" ht="31.5">
      <c r="A422" s="28" t="s">
        <v>263</v>
      </c>
      <c r="B422" s="29" t="s">
        <v>610</v>
      </c>
      <c r="C422" s="50"/>
      <c r="D422" s="50"/>
      <c r="E422" s="50"/>
      <c r="F422" s="53">
        <f>SUM(F423)</f>
        <v>15728.400000000001</v>
      </c>
      <c r="G422" s="53">
        <f>SUM(G423)</f>
        <v>15322.3</v>
      </c>
      <c r="H422" s="53">
        <f>SUM(H423)</f>
        <v>15405.8</v>
      </c>
    </row>
    <row r="423" spans="1:8" ht="47.25">
      <c r="A423" s="28" t="s">
        <v>302</v>
      </c>
      <c r="B423" s="29" t="s">
        <v>609</v>
      </c>
      <c r="C423" s="50"/>
      <c r="D423" s="50"/>
      <c r="E423" s="50"/>
      <c r="F423" s="53">
        <f>SUM(F424:F426)</f>
        <v>15728.400000000001</v>
      </c>
      <c r="G423" s="53">
        <f>SUM(G424:G426)</f>
        <v>15322.3</v>
      </c>
      <c r="H423" s="53">
        <f>SUM(H424:H426)</f>
        <v>15405.8</v>
      </c>
    </row>
    <row r="424" spans="1:8" ht="78.75">
      <c r="A424" s="28" t="s">
        <v>56</v>
      </c>
      <c r="B424" s="29" t="s">
        <v>609</v>
      </c>
      <c r="C424" s="50" t="s">
        <v>64</v>
      </c>
      <c r="D424" s="50" t="s">
        <v>148</v>
      </c>
      <c r="E424" s="50" t="s">
        <v>179</v>
      </c>
      <c r="F424" s="53">
        <v>11182.4</v>
      </c>
      <c r="G424" s="53">
        <v>10751.1</v>
      </c>
      <c r="H424" s="53">
        <v>10751.1</v>
      </c>
    </row>
    <row r="425" spans="1:8" ht="31.5">
      <c r="A425" s="28" t="s">
        <v>265</v>
      </c>
      <c r="B425" s="29" t="s">
        <v>609</v>
      </c>
      <c r="C425" s="50" t="s">
        <v>160</v>
      </c>
      <c r="D425" s="50" t="s">
        <v>148</v>
      </c>
      <c r="E425" s="50" t="s">
        <v>179</v>
      </c>
      <c r="F425" s="53">
        <v>4172.8</v>
      </c>
      <c r="G425" s="53">
        <v>4198.2</v>
      </c>
      <c r="H425" s="53">
        <v>4281.7</v>
      </c>
    </row>
    <row r="426" spans="1:8" ht="15.75">
      <c r="A426" s="28" t="s">
        <v>252</v>
      </c>
      <c r="B426" s="29" t="s">
        <v>609</v>
      </c>
      <c r="C426" s="50" t="s">
        <v>253</v>
      </c>
      <c r="D426" s="50" t="s">
        <v>148</v>
      </c>
      <c r="E426" s="50" t="s">
        <v>179</v>
      </c>
      <c r="F426" s="53">
        <v>373.2</v>
      </c>
      <c r="G426" s="53">
        <v>373</v>
      </c>
      <c r="H426" s="53">
        <v>373</v>
      </c>
    </row>
    <row r="427" spans="1:8" ht="47.25">
      <c r="A427" s="21" t="s">
        <v>279</v>
      </c>
      <c r="B427" s="12" t="s">
        <v>554</v>
      </c>
      <c r="C427" s="51"/>
      <c r="D427" s="51"/>
      <c r="E427" s="51"/>
      <c r="F427" s="70">
        <f>SUM(F428+F437+F465)</f>
        <v>53783</v>
      </c>
      <c r="G427" s="70">
        <f>SUM(G428+G437+G465)</f>
        <v>27963.100000000002</v>
      </c>
      <c r="H427" s="70">
        <f>SUM(H428+H437+H465)</f>
        <v>27991.5</v>
      </c>
    </row>
    <row r="428" spans="1:8" ht="47.25">
      <c r="A428" s="28" t="s">
        <v>97</v>
      </c>
      <c r="B428" s="29" t="s">
        <v>555</v>
      </c>
      <c r="C428" s="50"/>
      <c r="D428" s="50"/>
      <c r="E428" s="50"/>
      <c r="F428" s="53">
        <f>SUM(F432+F429)</f>
        <v>38653</v>
      </c>
      <c r="G428" s="53">
        <f>SUM(G432)</f>
        <v>13353.1</v>
      </c>
      <c r="H428" s="53">
        <f>SUM(H432)</f>
        <v>13381.5</v>
      </c>
    </row>
    <row r="429" spans="1:8" ht="47.25">
      <c r="A429" s="28" t="s">
        <v>233</v>
      </c>
      <c r="B429" s="29" t="s">
        <v>1011</v>
      </c>
      <c r="C429" s="50"/>
      <c r="D429" s="50"/>
      <c r="E429" s="50"/>
      <c r="F429" s="53">
        <f>SUM(F430)</f>
        <v>22200</v>
      </c>
      <c r="G429" s="53"/>
      <c r="H429" s="53"/>
    </row>
    <row r="430" spans="1:8" ht="15.75">
      <c r="A430" s="27" t="s">
        <v>54</v>
      </c>
      <c r="B430" s="29" t="s">
        <v>1012</v>
      </c>
      <c r="C430" s="50"/>
      <c r="D430" s="50"/>
      <c r="E430" s="50"/>
      <c r="F430" s="53">
        <f>SUM(F431)</f>
        <v>22200</v>
      </c>
      <c r="G430" s="53"/>
      <c r="H430" s="53"/>
    </row>
    <row r="431" spans="1:8" ht="47.25">
      <c r="A431" s="28" t="s">
        <v>244</v>
      </c>
      <c r="B431" s="29" t="s">
        <v>1012</v>
      </c>
      <c r="C431" s="50" t="s">
        <v>7</v>
      </c>
      <c r="D431" s="50" t="s">
        <v>149</v>
      </c>
      <c r="E431" s="50" t="s">
        <v>176</v>
      </c>
      <c r="F431" s="53">
        <v>22200</v>
      </c>
      <c r="G431" s="53"/>
      <c r="H431" s="53"/>
    </row>
    <row r="432" spans="1:8" ht="31.5">
      <c r="A432" s="28" t="s">
        <v>263</v>
      </c>
      <c r="B432" s="29" t="s">
        <v>556</v>
      </c>
      <c r="C432" s="50"/>
      <c r="D432" s="50"/>
      <c r="E432" s="50"/>
      <c r="F432" s="53">
        <f>SUM(F433)</f>
        <v>16453</v>
      </c>
      <c r="G432" s="53">
        <f>SUM(G433)</f>
        <v>13353.1</v>
      </c>
      <c r="H432" s="53">
        <f>SUM(H433)</f>
        <v>13381.5</v>
      </c>
    </row>
    <row r="433" spans="1:8" ht="15.75">
      <c r="A433" s="27" t="s">
        <v>54</v>
      </c>
      <c r="B433" s="29" t="s">
        <v>557</v>
      </c>
      <c r="C433" s="50"/>
      <c r="D433" s="50"/>
      <c r="E433" s="50"/>
      <c r="F433" s="53">
        <f>SUM(F434:F436)</f>
        <v>16453</v>
      </c>
      <c r="G433" s="53">
        <f>SUM(G434:G436)</f>
        <v>13353.1</v>
      </c>
      <c r="H433" s="53">
        <f>SUM(H434:H436)</f>
        <v>13381.5</v>
      </c>
    </row>
    <row r="434" spans="1:8" ht="78.75">
      <c r="A434" s="27" t="s">
        <v>56</v>
      </c>
      <c r="B434" s="29" t="s">
        <v>557</v>
      </c>
      <c r="C434" s="50" t="s">
        <v>64</v>
      </c>
      <c r="D434" s="50" t="s">
        <v>149</v>
      </c>
      <c r="E434" s="50" t="s">
        <v>176</v>
      </c>
      <c r="F434" s="53">
        <v>10864.2</v>
      </c>
      <c r="G434" s="53">
        <v>9006.2000000000007</v>
      </c>
      <c r="H434" s="53">
        <v>9006.2000000000007</v>
      </c>
    </row>
    <row r="435" spans="1:8" ht="31.5">
      <c r="A435" s="28" t="s">
        <v>265</v>
      </c>
      <c r="B435" s="29" t="s">
        <v>557</v>
      </c>
      <c r="C435" s="50" t="s">
        <v>160</v>
      </c>
      <c r="D435" s="50" t="s">
        <v>149</v>
      </c>
      <c r="E435" s="50" t="s">
        <v>176</v>
      </c>
      <c r="F435" s="53">
        <v>5242.8</v>
      </c>
      <c r="G435" s="53">
        <v>4000.9</v>
      </c>
      <c r="H435" s="53">
        <v>4029.3</v>
      </c>
    </row>
    <row r="436" spans="1:8" ht="15.75">
      <c r="A436" s="27" t="s">
        <v>252</v>
      </c>
      <c r="B436" s="29" t="s">
        <v>557</v>
      </c>
      <c r="C436" s="50" t="s">
        <v>253</v>
      </c>
      <c r="D436" s="50" t="s">
        <v>149</v>
      </c>
      <c r="E436" s="50" t="s">
        <v>176</v>
      </c>
      <c r="F436" s="53">
        <v>346</v>
      </c>
      <c r="G436" s="53">
        <v>346</v>
      </c>
      <c r="H436" s="53">
        <v>346</v>
      </c>
    </row>
    <row r="437" spans="1:8" ht="47.25">
      <c r="A437" s="28" t="s">
        <v>284</v>
      </c>
      <c r="B437" s="29" t="s">
        <v>558</v>
      </c>
      <c r="C437" s="50"/>
      <c r="D437" s="50"/>
      <c r="E437" s="50"/>
      <c r="F437" s="53">
        <f>SUM(F443+F438+F462)</f>
        <v>13820.3</v>
      </c>
      <c r="G437" s="53">
        <f>SUM(G443)</f>
        <v>13300.3</v>
      </c>
      <c r="H437" s="53">
        <f>SUM(H443)</f>
        <v>13300.3</v>
      </c>
    </row>
    <row r="438" spans="1:8" ht="94.5">
      <c r="A438" s="27" t="s">
        <v>280</v>
      </c>
      <c r="B438" s="29" t="s">
        <v>940</v>
      </c>
      <c r="C438" s="50"/>
      <c r="D438" s="50"/>
      <c r="E438" s="50"/>
      <c r="F438" s="53">
        <f>SUM(F439+F441)</f>
        <v>2527.4</v>
      </c>
      <c r="G438" s="53"/>
      <c r="H438" s="53"/>
    </row>
    <row r="439" spans="1:8" ht="15.75">
      <c r="A439" s="28" t="s">
        <v>298</v>
      </c>
      <c r="B439" s="29" t="s">
        <v>941</v>
      </c>
      <c r="C439" s="50"/>
      <c r="D439" s="50"/>
      <c r="E439" s="50"/>
      <c r="F439" s="53">
        <f>SUM(F440)</f>
        <v>265</v>
      </c>
      <c r="G439" s="53"/>
      <c r="H439" s="53"/>
    </row>
    <row r="440" spans="1:8" ht="15.75">
      <c r="A440" s="28" t="s">
        <v>157</v>
      </c>
      <c r="B440" s="29" t="s">
        <v>941</v>
      </c>
      <c r="C440" s="50" t="s">
        <v>210</v>
      </c>
      <c r="D440" s="50" t="s">
        <v>149</v>
      </c>
      <c r="E440" s="50" t="s">
        <v>176</v>
      </c>
      <c r="F440" s="53">
        <v>265</v>
      </c>
      <c r="G440" s="53"/>
      <c r="H440" s="53"/>
    </row>
    <row r="441" spans="1:8" ht="94.5">
      <c r="A441" s="66" t="s">
        <v>657</v>
      </c>
      <c r="B441" s="29" t="s">
        <v>942</v>
      </c>
      <c r="C441" s="50"/>
      <c r="D441" s="50"/>
      <c r="E441" s="50"/>
      <c r="F441" s="53">
        <f>SUM(F442)</f>
        <v>2262.4</v>
      </c>
      <c r="G441" s="53"/>
      <c r="H441" s="53"/>
    </row>
    <row r="442" spans="1:8" ht="15.75">
      <c r="A442" s="28" t="s">
        <v>157</v>
      </c>
      <c r="B442" s="29" t="s">
        <v>942</v>
      </c>
      <c r="C442" s="50" t="s">
        <v>210</v>
      </c>
      <c r="D442" s="50" t="s">
        <v>149</v>
      </c>
      <c r="E442" s="50" t="s">
        <v>176</v>
      </c>
      <c r="F442" s="53">
        <v>2262.4</v>
      </c>
      <c r="G442" s="53"/>
      <c r="H442" s="53"/>
    </row>
    <row r="443" spans="1:8" ht="31.5">
      <c r="A443" s="27" t="s">
        <v>199</v>
      </c>
      <c r="B443" s="29" t="s">
        <v>559</v>
      </c>
      <c r="C443" s="50"/>
      <c r="D443" s="50"/>
      <c r="E443" s="50"/>
      <c r="F443" s="53">
        <f>SUM(F444+F448+F450+F452+F454+F456+F460+F458)</f>
        <v>9661.5</v>
      </c>
      <c r="G443" s="53">
        <f>SUM(G444+G448+G450+G452+G454+G456+G460+G458)</f>
        <v>13300.3</v>
      </c>
      <c r="H443" s="53">
        <f>SUM(H444+H448+H450+H452+H454+H456+H460+H458)</f>
        <v>13300.3</v>
      </c>
    </row>
    <row r="444" spans="1:8" ht="15.75">
      <c r="A444" s="28" t="s">
        <v>298</v>
      </c>
      <c r="B444" s="29" t="s">
        <v>560</v>
      </c>
      <c r="C444" s="50"/>
      <c r="D444" s="50"/>
      <c r="E444" s="50"/>
      <c r="F444" s="53">
        <f>SUM(F445:F447)</f>
        <v>3255</v>
      </c>
      <c r="G444" s="53">
        <f>SUM(G445:G447)</f>
        <v>3100</v>
      </c>
      <c r="H444" s="53">
        <f>SUM(H445:H447)</f>
        <v>3100</v>
      </c>
    </row>
    <row r="445" spans="1:8" ht="78.75">
      <c r="A445" s="27" t="s">
        <v>56</v>
      </c>
      <c r="B445" s="29" t="s">
        <v>560</v>
      </c>
      <c r="C445" s="50" t="s">
        <v>64</v>
      </c>
      <c r="D445" s="50" t="s">
        <v>149</v>
      </c>
      <c r="E445" s="50" t="s">
        <v>176</v>
      </c>
      <c r="F445" s="53">
        <v>1480</v>
      </c>
      <c r="G445" s="53">
        <v>1400</v>
      </c>
      <c r="H445" s="53">
        <v>1400</v>
      </c>
    </row>
    <row r="446" spans="1:8" ht="31.5">
      <c r="A446" s="28" t="s">
        <v>265</v>
      </c>
      <c r="B446" s="29" t="s">
        <v>560</v>
      </c>
      <c r="C446" s="50" t="s">
        <v>160</v>
      </c>
      <c r="D446" s="50" t="s">
        <v>149</v>
      </c>
      <c r="E446" s="50" t="s">
        <v>176</v>
      </c>
      <c r="F446" s="53">
        <v>720</v>
      </c>
      <c r="G446" s="53">
        <v>400</v>
      </c>
      <c r="H446" s="53">
        <v>400</v>
      </c>
    </row>
    <row r="447" spans="1:8" ht="31.5">
      <c r="A447" s="27" t="s">
        <v>57</v>
      </c>
      <c r="B447" s="29" t="s">
        <v>560</v>
      </c>
      <c r="C447" s="50" t="s">
        <v>58</v>
      </c>
      <c r="D447" s="50" t="s">
        <v>149</v>
      </c>
      <c r="E447" s="50" t="s">
        <v>176</v>
      </c>
      <c r="F447" s="53">
        <v>1055</v>
      </c>
      <c r="G447" s="53">
        <v>1300</v>
      </c>
      <c r="H447" s="53">
        <v>1300</v>
      </c>
    </row>
    <row r="448" spans="1:8" ht="47.25">
      <c r="A448" s="27" t="s">
        <v>787</v>
      </c>
      <c r="B448" s="29" t="s">
        <v>788</v>
      </c>
      <c r="C448" s="50"/>
      <c r="D448" s="50"/>
      <c r="E448" s="50"/>
      <c r="F448" s="53">
        <f>SUM(F449)</f>
        <v>485.8</v>
      </c>
      <c r="G448" s="53">
        <f>SUM(G449)</f>
        <v>485.8</v>
      </c>
      <c r="H448" s="53">
        <f>SUM(H449)</f>
        <v>485.8</v>
      </c>
    </row>
    <row r="449" spans="1:8" ht="31.5">
      <c r="A449" s="28" t="s">
        <v>265</v>
      </c>
      <c r="B449" s="29" t="s">
        <v>788</v>
      </c>
      <c r="C449" s="50" t="s">
        <v>160</v>
      </c>
      <c r="D449" s="50" t="s">
        <v>149</v>
      </c>
      <c r="E449" s="50" t="s">
        <v>176</v>
      </c>
      <c r="F449" s="53">
        <v>485.8</v>
      </c>
      <c r="G449" s="53">
        <v>485.8</v>
      </c>
      <c r="H449" s="53">
        <v>485.8</v>
      </c>
    </row>
    <row r="450" spans="1:8" ht="47.25">
      <c r="A450" s="27" t="s">
        <v>606</v>
      </c>
      <c r="B450" s="29" t="s">
        <v>789</v>
      </c>
      <c r="C450" s="50"/>
      <c r="D450" s="50"/>
      <c r="E450" s="50"/>
      <c r="F450" s="53">
        <f>SUM(F451:F451)</f>
        <v>1362.5</v>
      </c>
      <c r="G450" s="53">
        <f>SUM(G451:G451)</f>
        <v>2993.9</v>
      </c>
      <c r="H450" s="53">
        <f>SUM(H451:H451)</f>
        <v>2993.9</v>
      </c>
    </row>
    <row r="451" spans="1:8" ht="31.5">
      <c r="A451" s="28" t="s">
        <v>265</v>
      </c>
      <c r="B451" s="29" t="s">
        <v>789</v>
      </c>
      <c r="C451" s="50" t="s">
        <v>160</v>
      </c>
      <c r="D451" s="50" t="s">
        <v>149</v>
      </c>
      <c r="E451" s="50" t="s">
        <v>176</v>
      </c>
      <c r="F451" s="53">
        <v>1362.5</v>
      </c>
      <c r="G451" s="53">
        <v>2993.9</v>
      </c>
      <c r="H451" s="53">
        <v>2993.9</v>
      </c>
    </row>
    <row r="452" spans="1:8" ht="63">
      <c r="A452" s="27" t="s">
        <v>790</v>
      </c>
      <c r="B452" s="29" t="s">
        <v>791</v>
      </c>
      <c r="C452" s="50"/>
      <c r="D452" s="50"/>
      <c r="E452" s="50"/>
      <c r="F452" s="53">
        <f>SUM(F453:F453)</f>
        <v>485.8</v>
      </c>
      <c r="G452" s="53">
        <f>SUM(G453:G453)</f>
        <v>485.8</v>
      </c>
      <c r="H452" s="53">
        <f>SUM(H453:H453)</f>
        <v>485.8</v>
      </c>
    </row>
    <row r="453" spans="1:8" ht="31.5">
      <c r="A453" s="28" t="s">
        <v>265</v>
      </c>
      <c r="B453" s="29" t="s">
        <v>791</v>
      </c>
      <c r="C453" s="50" t="s">
        <v>160</v>
      </c>
      <c r="D453" s="50" t="s">
        <v>149</v>
      </c>
      <c r="E453" s="50" t="s">
        <v>176</v>
      </c>
      <c r="F453" s="53">
        <v>485.8</v>
      </c>
      <c r="G453" s="53">
        <v>485.8</v>
      </c>
      <c r="H453" s="53">
        <v>485.8</v>
      </c>
    </row>
    <row r="454" spans="1:8" ht="63">
      <c r="A454" s="27" t="s">
        <v>165</v>
      </c>
      <c r="B454" s="29" t="s">
        <v>792</v>
      </c>
      <c r="C454" s="50"/>
      <c r="D454" s="50"/>
      <c r="E454" s="50"/>
      <c r="F454" s="53">
        <f>SUM(F455:F455)</f>
        <v>243.4</v>
      </c>
      <c r="G454" s="53">
        <f>SUM(G455:G455)</f>
        <v>243.4</v>
      </c>
      <c r="H454" s="53">
        <f>SUM(H455:H455)</f>
        <v>243.4</v>
      </c>
    </row>
    <row r="455" spans="1:8" ht="31.5">
      <c r="A455" s="28" t="s">
        <v>265</v>
      </c>
      <c r="B455" s="29" t="s">
        <v>792</v>
      </c>
      <c r="C455" s="50" t="s">
        <v>160</v>
      </c>
      <c r="D455" s="50" t="s">
        <v>149</v>
      </c>
      <c r="E455" s="50" t="s">
        <v>176</v>
      </c>
      <c r="F455" s="53">
        <v>243.4</v>
      </c>
      <c r="G455" s="53">
        <v>243.4</v>
      </c>
      <c r="H455" s="53">
        <v>243.4</v>
      </c>
    </row>
    <row r="456" spans="1:8" ht="47.25">
      <c r="A456" s="27" t="s">
        <v>793</v>
      </c>
      <c r="B456" s="29" t="s">
        <v>794</v>
      </c>
      <c r="C456" s="50"/>
      <c r="D456" s="50"/>
      <c r="E456" s="50"/>
      <c r="F456" s="53">
        <f>SUM(F457:F457)</f>
        <v>729.2</v>
      </c>
      <c r="G456" s="53">
        <f>SUM(G457:G457)</f>
        <v>729.2</v>
      </c>
      <c r="H456" s="53">
        <f>SUM(H457:H457)</f>
        <v>729.2</v>
      </c>
    </row>
    <row r="457" spans="1:8" ht="31.5">
      <c r="A457" s="28" t="s">
        <v>265</v>
      </c>
      <c r="B457" s="29" t="s">
        <v>794</v>
      </c>
      <c r="C457" s="50" t="s">
        <v>160</v>
      </c>
      <c r="D457" s="50" t="s">
        <v>149</v>
      </c>
      <c r="E457" s="50" t="s">
        <v>176</v>
      </c>
      <c r="F457" s="53">
        <v>729.2</v>
      </c>
      <c r="G457" s="53">
        <v>729.2</v>
      </c>
      <c r="H457" s="53">
        <v>729.2</v>
      </c>
    </row>
    <row r="458" spans="1:8" ht="94.5">
      <c r="A458" s="66" t="s">
        <v>657</v>
      </c>
      <c r="B458" s="29" t="s">
        <v>795</v>
      </c>
      <c r="C458" s="50"/>
      <c r="D458" s="50"/>
      <c r="E458" s="50"/>
      <c r="F458" s="53">
        <f>SUM(F459)</f>
        <v>251.4</v>
      </c>
      <c r="G458" s="53">
        <f>SUM(G459)</f>
        <v>2513.8000000000002</v>
      </c>
      <c r="H458" s="53">
        <f>SUM(H459)</f>
        <v>2513.8000000000002</v>
      </c>
    </row>
    <row r="459" spans="1:8" ht="78.75">
      <c r="A459" s="27" t="s">
        <v>56</v>
      </c>
      <c r="B459" s="29" t="s">
        <v>795</v>
      </c>
      <c r="C459" s="50" t="s">
        <v>64</v>
      </c>
      <c r="D459" s="50" t="s">
        <v>149</v>
      </c>
      <c r="E459" s="50" t="s">
        <v>176</v>
      </c>
      <c r="F459" s="53">
        <v>251.4</v>
      </c>
      <c r="G459" s="53">
        <v>2513.8000000000002</v>
      </c>
      <c r="H459" s="53">
        <v>2513.8000000000002</v>
      </c>
    </row>
    <row r="460" spans="1:8" ht="78.75">
      <c r="A460" s="27" t="s">
        <v>796</v>
      </c>
      <c r="B460" s="29" t="s">
        <v>797</v>
      </c>
      <c r="C460" s="50"/>
      <c r="D460" s="50"/>
      <c r="E460" s="50"/>
      <c r="F460" s="53">
        <f t="shared" ref="F460:H462" si="23">SUM(F461)</f>
        <v>2848.4</v>
      </c>
      <c r="G460" s="53">
        <f t="shared" si="23"/>
        <v>2748.4</v>
      </c>
      <c r="H460" s="53">
        <f t="shared" si="23"/>
        <v>2748.4</v>
      </c>
    </row>
    <row r="461" spans="1:8" ht="78.75">
      <c r="A461" s="27" t="s">
        <v>56</v>
      </c>
      <c r="B461" s="29" t="s">
        <v>797</v>
      </c>
      <c r="C461" s="50" t="s">
        <v>64</v>
      </c>
      <c r="D461" s="50" t="s">
        <v>149</v>
      </c>
      <c r="E461" s="50" t="s">
        <v>176</v>
      </c>
      <c r="F461" s="53">
        <v>2848.4</v>
      </c>
      <c r="G461" s="53">
        <v>2748.4</v>
      </c>
      <c r="H461" s="53">
        <v>2748.4</v>
      </c>
    </row>
    <row r="462" spans="1:8" ht="31.5">
      <c r="A462" s="27" t="s">
        <v>19</v>
      </c>
      <c r="B462" s="29" t="s">
        <v>1074</v>
      </c>
      <c r="C462" s="50"/>
      <c r="D462" s="50"/>
      <c r="E462" s="50"/>
      <c r="F462" s="53">
        <f t="shared" si="23"/>
        <v>1631.4</v>
      </c>
      <c r="G462" s="53"/>
      <c r="H462" s="53"/>
    </row>
    <row r="463" spans="1:8" ht="47.25">
      <c r="A463" s="27" t="s">
        <v>606</v>
      </c>
      <c r="B463" s="29" t="s">
        <v>1075</v>
      </c>
      <c r="C463" s="50"/>
      <c r="D463" s="50"/>
      <c r="E463" s="50"/>
      <c r="F463" s="53">
        <f>SUM(F464)</f>
        <v>1631.4</v>
      </c>
      <c r="G463" s="53"/>
      <c r="H463" s="53"/>
    </row>
    <row r="464" spans="1:8" ht="47.25">
      <c r="A464" s="28" t="s">
        <v>244</v>
      </c>
      <c r="B464" s="29" t="s">
        <v>1075</v>
      </c>
      <c r="C464" s="50" t="s">
        <v>7</v>
      </c>
      <c r="D464" s="50" t="s">
        <v>149</v>
      </c>
      <c r="E464" s="50" t="s">
        <v>176</v>
      </c>
      <c r="F464" s="53">
        <v>1631.4</v>
      </c>
      <c r="G464" s="53"/>
      <c r="H464" s="53"/>
    </row>
    <row r="465" spans="1:8" ht="63">
      <c r="A465" s="27" t="s">
        <v>875</v>
      </c>
      <c r="B465" s="29" t="s">
        <v>561</v>
      </c>
      <c r="C465" s="50"/>
      <c r="D465" s="50"/>
      <c r="E465" s="50"/>
      <c r="F465" s="53">
        <f>SUM(F466+F471)</f>
        <v>1309.7</v>
      </c>
      <c r="G465" s="53">
        <f>SUM(G466+G471)</f>
        <v>1309.7</v>
      </c>
      <c r="H465" s="53">
        <f>SUM(H466+H471)</f>
        <v>1309.7</v>
      </c>
    </row>
    <row r="466" spans="1:8" ht="31.5">
      <c r="A466" s="27" t="s">
        <v>199</v>
      </c>
      <c r="B466" s="29" t="s">
        <v>562</v>
      </c>
      <c r="C466" s="50"/>
      <c r="D466" s="50"/>
      <c r="E466" s="50"/>
      <c r="F466" s="53">
        <f>SUM(F467)</f>
        <v>260</v>
      </c>
      <c r="G466" s="53">
        <f>SUM(G467)</f>
        <v>260</v>
      </c>
      <c r="H466" s="53">
        <f>SUM(H467)</f>
        <v>260</v>
      </c>
    </row>
    <row r="467" spans="1:8" ht="31.5">
      <c r="A467" s="27" t="s">
        <v>254</v>
      </c>
      <c r="B467" s="29" t="s">
        <v>563</v>
      </c>
      <c r="C467" s="50"/>
      <c r="D467" s="50"/>
      <c r="E467" s="50"/>
      <c r="F467" s="53">
        <f>SUM(F468:F470)</f>
        <v>260</v>
      </c>
      <c r="G467" s="53">
        <f>SUM(G469:G469)</f>
        <v>260</v>
      </c>
      <c r="H467" s="53">
        <f>SUM(H469:H469)</f>
        <v>260</v>
      </c>
    </row>
    <row r="468" spans="1:8" ht="78.75">
      <c r="A468" s="27" t="s">
        <v>56</v>
      </c>
      <c r="B468" s="29" t="s">
        <v>563</v>
      </c>
      <c r="C468" s="50" t="s">
        <v>64</v>
      </c>
      <c r="D468" s="50" t="s">
        <v>149</v>
      </c>
      <c r="E468" s="50" t="s">
        <v>176</v>
      </c>
      <c r="F468" s="53">
        <v>123</v>
      </c>
      <c r="G468" s="53"/>
      <c r="H468" s="53"/>
    </row>
    <row r="469" spans="1:8" ht="31.5">
      <c r="A469" s="28" t="s">
        <v>265</v>
      </c>
      <c r="B469" s="29" t="s">
        <v>563</v>
      </c>
      <c r="C469" s="50" t="s">
        <v>160</v>
      </c>
      <c r="D469" s="50" t="s">
        <v>149</v>
      </c>
      <c r="E469" s="50" t="s">
        <v>176</v>
      </c>
      <c r="F469" s="53">
        <v>67</v>
      </c>
      <c r="G469" s="53">
        <v>260</v>
      </c>
      <c r="H469" s="53">
        <v>260</v>
      </c>
    </row>
    <row r="470" spans="1:8" ht="31.5">
      <c r="A470" s="28" t="s">
        <v>57</v>
      </c>
      <c r="B470" s="29" t="s">
        <v>563</v>
      </c>
      <c r="C470" s="29" t="s">
        <v>58</v>
      </c>
      <c r="D470" s="50" t="s">
        <v>149</v>
      </c>
      <c r="E470" s="50" t="s">
        <v>176</v>
      </c>
      <c r="F470" s="53">
        <v>70</v>
      </c>
      <c r="G470" s="53"/>
      <c r="H470" s="53"/>
    </row>
    <row r="471" spans="1:8" ht="15.75">
      <c r="A471" s="28" t="s">
        <v>267</v>
      </c>
      <c r="B471" s="29" t="s">
        <v>564</v>
      </c>
      <c r="C471" s="50"/>
      <c r="D471" s="50"/>
      <c r="E471" s="50"/>
      <c r="F471" s="53">
        <f>SUM(F472)</f>
        <v>1049.7</v>
      </c>
      <c r="G471" s="53">
        <f>SUM(G472)</f>
        <v>1049.7</v>
      </c>
      <c r="H471" s="53">
        <f>SUM(H472)</f>
        <v>1049.7</v>
      </c>
    </row>
    <row r="472" spans="1:8" ht="31.5">
      <c r="A472" s="28" t="s">
        <v>263</v>
      </c>
      <c r="B472" s="29" t="s">
        <v>565</v>
      </c>
      <c r="C472" s="50"/>
      <c r="D472" s="50"/>
      <c r="E472" s="50"/>
      <c r="F472" s="53">
        <f>SUM(F473:F473)</f>
        <v>1049.7</v>
      </c>
      <c r="G472" s="53">
        <f>SUM(G473:G473)</f>
        <v>1049.7</v>
      </c>
      <c r="H472" s="53">
        <f>SUM(H473:H473)</f>
        <v>1049.7</v>
      </c>
    </row>
    <row r="473" spans="1:8" ht="78.75">
      <c r="A473" s="27" t="s">
        <v>56</v>
      </c>
      <c r="B473" s="29" t="s">
        <v>565</v>
      </c>
      <c r="C473" s="50" t="s">
        <v>64</v>
      </c>
      <c r="D473" s="50" t="s">
        <v>149</v>
      </c>
      <c r="E473" s="50" t="s">
        <v>176</v>
      </c>
      <c r="F473" s="53">
        <v>1049.7</v>
      </c>
      <c r="G473" s="53">
        <v>1049.7</v>
      </c>
      <c r="H473" s="53">
        <v>1049.7</v>
      </c>
    </row>
    <row r="474" spans="1:8" ht="47.25">
      <c r="A474" s="20" t="s">
        <v>278</v>
      </c>
      <c r="B474" s="12" t="s">
        <v>519</v>
      </c>
      <c r="C474" s="51"/>
      <c r="D474" s="51"/>
      <c r="E474" s="51"/>
      <c r="F474" s="70">
        <f>SUM(F475+F479+F487)</f>
        <v>2216.9</v>
      </c>
      <c r="G474" s="70">
        <f>SUM(G475+G479+G487)</f>
        <v>2323</v>
      </c>
      <c r="H474" s="70">
        <f>SUM(H475+H479+H487)</f>
        <v>1988.6999999999998</v>
      </c>
    </row>
    <row r="475" spans="1:8" ht="63">
      <c r="A475" s="27" t="s">
        <v>876</v>
      </c>
      <c r="B475" s="29" t="s">
        <v>520</v>
      </c>
      <c r="C475" s="50"/>
      <c r="D475" s="50"/>
      <c r="E475" s="50"/>
      <c r="F475" s="53">
        <f t="shared" ref="F475:G477" si="24">SUM(F476)</f>
        <v>228.2</v>
      </c>
      <c r="G475" s="53">
        <f t="shared" si="24"/>
        <v>334.3</v>
      </c>
      <c r="H475" s="53"/>
    </row>
    <row r="476" spans="1:8" ht="31.5">
      <c r="A476" s="27" t="s">
        <v>199</v>
      </c>
      <c r="B476" s="29" t="s">
        <v>521</v>
      </c>
      <c r="C476" s="50"/>
      <c r="D476" s="50"/>
      <c r="E476" s="50"/>
      <c r="F476" s="53">
        <f t="shared" si="24"/>
        <v>228.2</v>
      </c>
      <c r="G476" s="53">
        <f t="shared" si="24"/>
        <v>334.3</v>
      </c>
      <c r="H476" s="53"/>
    </row>
    <row r="477" spans="1:8" ht="47.25">
      <c r="A477" s="28" t="s">
        <v>221</v>
      </c>
      <c r="B477" s="29" t="s">
        <v>522</v>
      </c>
      <c r="C477" s="50"/>
      <c r="D477" s="50"/>
      <c r="E477" s="50"/>
      <c r="F477" s="53">
        <f t="shared" si="24"/>
        <v>228.2</v>
      </c>
      <c r="G477" s="53">
        <f t="shared" si="24"/>
        <v>334.3</v>
      </c>
      <c r="H477" s="53"/>
    </row>
    <row r="478" spans="1:8" ht="31.5">
      <c r="A478" s="28" t="s">
        <v>265</v>
      </c>
      <c r="B478" s="29" t="s">
        <v>522</v>
      </c>
      <c r="C478" s="50" t="s">
        <v>160</v>
      </c>
      <c r="D478" s="50" t="s">
        <v>179</v>
      </c>
      <c r="E478" s="50" t="s">
        <v>180</v>
      </c>
      <c r="F478" s="53">
        <v>228.2</v>
      </c>
      <c r="G478" s="53">
        <v>334.3</v>
      </c>
      <c r="H478" s="53"/>
    </row>
    <row r="479" spans="1:8" ht="31.5">
      <c r="A479" s="27" t="s">
        <v>256</v>
      </c>
      <c r="B479" s="29" t="s">
        <v>523</v>
      </c>
      <c r="C479" s="50"/>
      <c r="D479" s="50"/>
      <c r="E479" s="50"/>
      <c r="F479" s="53">
        <f>SUM(F480)</f>
        <v>1141.3</v>
      </c>
      <c r="G479" s="53">
        <f>SUM(G480)</f>
        <v>1141.3</v>
      </c>
      <c r="H479" s="53">
        <f>SUM(H480)</f>
        <v>1141.3</v>
      </c>
    </row>
    <row r="480" spans="1:8" ht="31.5">
      <c r="A480" s="27" t="s">
        <v>199</v>
      </c>
      <c r="B480" s="29" t="s">
        <v>524</v>
      </c>
      <c r="C480" s="50"/>
      <c r="D480" s="50"/>
      <c r="E480" s="50"/>
      <c r="F480" s="53">
        <f>SUM(F481+F485)</f>
        <v>1141.3</v>
      </c>
      <c r="G480" s="53">
        <f>SUM(G481+G485)</f>
        <v>1141.3</v>
      </c>
      <c r="H480" s="53">
        <f>SUM(H481+H485)</f>
        <v>1141.3</v>
      </c>
    </row>
    <row r="481" spans="1:8" ht="31.5">
      <c r="A481" s="28" t="s">
        <v>341</v>
      </c>
      <c r="B481" s="29" t="s">
        <v>525</v>
      </c>
      <c r="C481" s="50"/>
      <c r="D481" s="50"/>
      <c r="E481" s="50"/>
      <c r="F481" s="53">
        <f>SUM(F482:F484)</f>
        <v>460</v>
      </c>
      <c r="G481" s="53">
        <f>SUM(G482)</f>
        <v>460</v>
      </c>
      <c r="H481" s="53">
        <f>SUM(H482)</f>
        <v>460</v>
      </c>
    </row>
    <row r="482" spans="1:8" ht="31.5">
      <c r="A482" s="28" t="s">
        <v>265</v>
      </c>
      <c r="B482" s="29" t="s">
        <v>525</v>
      </c>
      <c r="C482" s="50" t="s">
        <v>160</v>
      </c>
      <c r="D482" s="50" t="s">
        <v>179</v>
      </c>
      <c r="E482" s="50" t="s">
        <v>180</v>
      </c>
      <c r="F482" s="53">
        <v>347</v>
      </c>
      <c r="G482" s="53">
        <v>460</v>
      </c>
      <c r="H482" s="53">
        <v>460</v>
      </c>
    </row>
    <row r="483" spans="1:8" ht="31.5">
      <c r="A483" s="28" t="s">
        <v>57</v>
      </c>
      <c r="B483" s="29" t="s">
        <v>525</v>
      </c>
      <c r="C483" s="29" t="s">
        <v>58</v>
      </c>
      <c r="D483" s="50" t="s">
        <v>179</v>
      </c>
      <c r="E483" s="50" t="s">
        <v>180</v>
      </c>
      <c r="F483" s="53">
        <v>88</v>
      </c>
      <c r="G483" s="53"/>
      <c r="H483" s="53"/>
    </row>
    <row r="484" spans="1:8" ht="15.75">
      <c r="A484" s="28" t="s">
        <v>252</v>
      </c>
      <c r="B484" s="29" t="s">
        <v>525</v>
      </c>
      <c r="C484" s="50" t="s">
        <v>253</v>
      </c>
      <c r="D484" s="50" t="s">
        <v>179</v>
      </c>
      <c r="E484" s="50" t="s">
        <v>180</v>
      </c>
      <c r="F484" s="53">
        <v>25</v>
      </c>
      <c r="G484" s="53"/>
      <c r="H484" s="53"/>
    </row>
    <row r="485" spans="1:8" ht="78.75">
      <c r="A485" s="28" t="s">
        <v>342</v>
      </c>
      <c r="B485" s="29" t="s">
        <v>777</v>
      </c>
      <c r="C485" s="50"/>
      <c r="D485" s="50"/>
      <c r="E485" s="50"/>
      <c r="F485" s="53">
        <f>SUM(F486)</f>
        <v>681.3</v>
      </c>
      <c r="G485" s="53">
        <f>SUM(G486)</f>
        <v>681.3</v>
      </c>
      <c r="H485" s="53">
        <f>SUM(H486)</f>
        <v>681.3</v>
      </c>
    </row>
    <row r="486" spans="1:8" ht="31.5">
      <c r="A486" s="28" t="s">
        <v>265</v>
      </c>
      <c r="B486" s="29" t="s">
        <v>777</v>
      </c>
      <c r="C486" s="50" t="s">
        <v>160</v>
      </c>
      <c r="D486" s="50" t="s">
        <v>179</v>
      </c>
      <c r="E486" s="50" t="s">
        <v>180</v>
      </c>
      <c r="F486" s="53">
        <v>681.3</v>
      </c>
      <c r="G486" s="53">
        <v>681.3</v>
      </c>
      <c r="H486" s="53">
        <v>681.3</v>
      </c>
    </row>
    <row r="487" spans="1:8" ht="47.25">
      <c r="A487" s="28" t="s">
        <v>668</v>
      </c>
      <c r="B487" s="29" t="s">
        <v>655</v>
      </c>
      <c r="C487" s="29"/>
      <c r="D487" s="46"/>
      <c r="E487" s="46"/>
      <c r="F487" s="53">
        <f t="shared" ref="F487:H488" si="25">SUM(F488)</f>
        <v>847.4</v>
      </c>
      <c r="G487" s="53">
        <f t="shared" si="25"/>
        <v>847.4</v>
      </c>
      <c r="H487" s="53">
        <f t="shared" si="25"/>
        <v>847.4</v>
      </c>
    </row>
    <row r="488" spans="1:8" ht="31.5">
      <c r="A488" s="28" t="s">
        <v>199</v>
      </c>
      <c r="B488" s="29" t="s">
        <v>663</v>
      </c>
      <c r="C488" s="29"/>
      <c r="D488" s="46"/>
      <c r="E488" s="46"/>
      <c r="F488" s="53">
        <f>SUM(F489)</f>
        <v>847.4</v>
      </c>
      <c r="G488" s="53">
        <f t="shared" si="25"/>
        <v>847.4</v>
      </c>
      <c r="H488" s="53">
        <f t="shared" si="25"/>
        <v>847.4</v>
      </c>
    </row>
    <row r="489" spans="1:8" ht="31.5">
      <c r="A489" s="28" t="s">
        <v>669</v>
      </c>
      <c r="B489" s="29" t="s">
        <v>778</v>
      </c>
      <c r="C489" s="29"/>
      <c r="D489" s="46"/>
      <c r="E489" s="46"/>
      <c r="F489" s="53">
        <f>SUM(F490:F491)</f>
        <v>847.4</v>
      </c>
      <c r="G489" s="53">
        <f>SUM(G490:G491)</f>
        <v>847.4</v>
      </c>
      <c r="H489" s="53">
        <f>SUM(H490:H491)</f>
        <v>847.4</v>
      </c>
    </row>
    <row r="490" spans="1:8" ht="31.5">
      <c r="A490" s="28" t="s">
        <v>265</v>
      </c>
      <c r="B490" s="29" t="s">
        <v>778</v>
      </c>
      <c r="C490" s="50" t="s">
        <v>160</v>
      </c>
      <c r="D490" s="29" t="s">
        <v>179</v>
      </c>
      <c r="E490" s="29" t="s">
        <v>180</v>
      </c>
      <c r="F490" s="53"/>
      <c r="G490" s="53">
        <v>847.4</v>
      </c>
      <c r="H490" s="53">
        <v>847.4</v>
      </c>
    </row>
    <row r="491" spans="1:8" ht="47.25">
      <c r="A491" s="28" t="s">
        <v>244</v>
      </c>
      <c r="B491" s="29" t="s">
        <v>778</v>
      </c>
      <c r="C491" s="29" t="s">
        <v>7</v>
      </c>
      <c r="D491" s="29" t="s">
        <v>179</v>
      </c>
      <c r="E491" s="29" t="s">
        <v>180</v>
      </c>
      <c r="F491" s="53">
        <v>847.4</v>
      </c>
      <c r="G491" s="53"/>
      <c r="H491" s="53"/>
    </row>
    <row r="492" spans="1:8" ht="47.25">
      <c r="A492" s="20" t="s">
        <v>831</v>
      </c>
      <c r="B492" s="12" t="s">
        <v>497</v>
      </c>
      <c r="C492" s="51"/>
      <c r="D492" s="51"/>
      <c r="E492" s="51"/>
      <c r="F492" s="70">
        <f>SUM(F493+F497)</f>
        <v>70</v>
      </c>
      <c r="G492" s="70">
        <f>SUM(G493+G497)</f>
        <v>70</v>
      </c>
      <c r="H492" s="70">
        <f>SUM(H493+H497)</f>
        <v>70</v>
      </c>
    </row>
    <row r="493" spans="1:8" ht="31.5">
      <c r="A493" s="27" t="s">
        <v>877</v>
      </c>
      <c r="B493" s="29" t="s">
        <v>550</v>
      </c>
      <c r="C493" s="50"/>
      <c r="D493" s="50"/>
      <c r="E493" s="50"/>
      <c r="F493" s="53">
        <f t="shared" ref="F493:H495" si="26">SUM(F494)</f>
        <v>50</v>
      </c>
      <c r="G493" s="53">
        <f t="shared" si="26"/>
        <v>50</v>
      </c>
      <c r="H493" s="53">
        <f t="shared" si="26"/>
        <v>50</v>
      </c>
    </row>
    <row r="494" spans="1:8" ht="15.75">
      <c r="A494" s="28" t="s">
        <v>77</v>
      </c>
      <c r="B494" s="29" t="s">
        <v>551</v>
      </c>
      <c r="C494" s="50"/>
      <c r="D494" s="50"/>
      <c r="E494" s="50"/>
      <c r="F494" s="53">
        <f t="shared" si="26"/>
        <v>50</v>
      </c>
      <c r="G494" s="53">
        <f t="shared" si="26"/>
        <v>50</v>
      </c>
      <c r="H494" s="53">
        <f t="shared" si="26"/>
        <v>50</v>
      </c>
    </row>
    <row r="495" spans="1:8" ht="47.25">
      <c r="A495" s="28" t="s">
        <v>343</v>
      </c>
      <c r="B495" s="29" t="s">
        <v>552</v>
      </c>
      <c r="C495" s="50"/>
      <c r="D495" s="50"/>
      <c r="E495" s="50"/>
      <c r="F495" s="53">
        <f>SUM(F496)</f>
        <v>50</v>
      </c>
      <c r="G495" s="53">
        <f t="shared" si="26"/>
        <v>50</v>
      </c>
      <c r="H495" s="53">
        <f t="shared" si="26"/>
        <v>50</v>
      </c>
    </row>
    <row r="496" spans="1:8" ht="31.5">
      <c r="A496" s="28" t="s">
        <v>265</v>
      </c>
      <c r="B496" s="29" t="s">
        <v>552</v>
      </c>
      <c r="C496" s="50" t="s">
        <v>160</v>
      </c>
      <c r="D496" s="50" t="s">
        <v>182</v>
      </c>
      <c r="E496" s="50" t="s">
        <v>180</v>
      </c>
      <c r="F496" s="53">
        <v>50</v>
      </c>
      <c r="G496" s="53">
        <v>50</v>
      </c>
      <c r="H496" s="53">
        <v>50</v>
      </c>
    </row>
    <row r="497" spans="1:8" ht="45.75" customHeight="1">
      <c r="A497" s="119" t="s">
        <v>878</v>
      </c>
      <c r="B497" s="29" t="s">
        <v>498</v>
      </c>
      <c r="C497" s="50"/>
      <c r="D497" s="50"/>
      <c r="E497" s="50"/>
      <c r="F497" s="53">
        <f>SUM(F499)</f>
        <v>20</v>
      </c>
      <c r="G497" s="53">
        <f>SUM(G499)</f>
        <v>20</v>
      </c>
      <c r="H497" s="53">
        <f>SUM(H499)</f>
        <v>20</v>
      </c>
    </row>
    <row r="498" spans="1:8" ht="31.5">
      <c r="A498" s="28" t="s">
        <v>199</v>
      </c>
      <c r="B498" s="29" t="s">
        <v>499</v>
      </c>
      <c r="C498" s="50"/>
      <c r="D498" s="50"/>
      <c r="E498" s="50"/>
      <c r="F498" s="53">
        <f t="shared" ref="F498:H499" si="27">SUM(F499)</f>
        <v>20</v>
      </c>
      <c r="G498" s="53">
        <f t="shared" si="27"/>
        <v>20</v>
      </c>
      <c r="H498" s="53">
        <f t="shared" si="27"/>
        <v>20</v>
      </c>
    </row>
    <row r="499" spans="1:8" ht="15.75">
      <c r="A499" s="28" t="s">
        <v>344</v>
      </c>
      <c r="B499" s="29" t="s">
        <v>500</v>
      </c>
      <c r="C499" s="50"/>
      <c r="D499" s="50"/>
      <c r="E499" s="50"/>
      <c r="F499" s="53">
        <f t="shared" si="27"/>
        <v>20</v>
      </c>
      <c r="G499" s="53">
        <f t="shared" si="27"/>
        <v>20</v>
      </c>
      <c r="H499" s="53">
        <f t="shared" si="27"/>
        <v>20</v>
      </c>
    </row>
    <row r="500" spans="1:8" ht="31.5">
      <c r="A500" s="28" t="s">
        <v>265</v>
      </c>
      <c r="B500" s="29" t="s">
        <v>500</v>
      </c>
      <c r="C500" s="50" t="s">
        <v>160</v>
      </c>
      <c r="D500" s="50" t="s">
        <v>175</v>
      </c>
      <c r="E500" s="50" t="s">
        <v>99</v>
      </c>
      <c r="F500" s="53">
        <v>20</v>
      </c>
      <c r="G500" s="53">
        <v>20</v>
      </c>
      <c r="H500" s="53">
        <v>20</v>
      </c>
    </row>
    <row r="501" spans="1:8" ht="63">
      <c r="A501" s="20" t="s">
        <v>70</v>
      </c>
      <c r="B501" s="12" t="s">
        <v>400</v>
      </c>
      <c r="C501" s="51"/>
      <c r="D501" s="51"/>
      <c r="E501" s="51"/>
      <c r="F501" s="70">
        <f>SUM(F502+F508+F512)</f>
        <v>149561.1</v>
      </c>
      <c r="G501" s="70">
        <f>SUM(G502+G508+G512)</f>
        <v>52092.2</v>
      </c>
      <c r="H501" s="70">
        <f>SUM(H502+H508+H512)</f>
        <v>52092.2</v>
      </c>
    </row>
    <row r="502" spans="1:8" ht="31.5">
      <c r="A502" s="27" t="s">
        <v>95</v>
      </c>
      <c r="B502" s="29" t="s">
        <v>401</v>
      </c>
      <c r="C502" s="50"/>
      <c r="D502" s="50"/>
      <c r="E502" s="50"/>
      <c r="F502" s="53">
        <f t="shared" ref="F502:H503" si="28">SUM(F503)</f>
        <v>21925.1</v>
      </c>
      <c r="G502" s="53">
        <f t="shared" si="28"/>
        <v>21923.399999999998</v>
      </c>
      <c r="H502" s="53">
        <f t="shared" si="28"/>
        <v>21923.399999999998</v>
      </c>
    </row>
    <row r="503" spans="1:8" ht="15.75">
      <c r="A503" s="27" t="s">
        <v>77</v>
      </c>
      <c r="B503" s="29" t="s">
        <v>402</v>
      </c>
      <c r="C503" s="50"/>
      <c r="D503" s="50"/>
      <c r="E503" s="50"/>
      <c r="F503" s="53">
        <f t="shared" si="28"/>
        <v>21925.1</v>
      </c>
      <c r="G503" s="53">
        <f t="shared" si="28"/>
        <v>21923.399999999998</v>
      </c>
      <c r="H503" s="53">
        <f t="shared" si="28"/>
        <v>21923.399999999998</v>
      </c>
    </row>
    <row r="504" spans="1:8" ht="31.5">
      <c r="A504" s="28" t="s">
        <v>335</v>
      </c>
      <c r="B504" s="29" t="s">
        <v>403</v>
      </c>
      <c r="C504" s="50"/>
      <c r="D504" s="50"/>
      <c r="E504" s="50"/>
      <c r="F504" s="53">
        <f>SUM(F505:F507)</f>
        <v>21925.1</v>
      </c>
      <c r="G504" s="53">
        <f>SUM(G505:G507)</f>
        <v>21923.399999999998</v>
      </c>
      <c r="H504" s="53">
        <f>SUM(H505:H507)</f>
        <v>21923.399999999998</v>
      </c>
    </row>
    <row r="505" spans="1:8" ht="78.75">
      <c r="A505" s="28" t="s">
        <v>56</v>
      </c>
      <c r="B505" s="29" t="s">
        <v>403</v>
      </c>
      <c r="C505" s="50" t="s">
        <v>64</v>
      </c>
      <c r="D505" s="50" t="s">
        <v>175</v>
      </c>
      <c r="E505" s="50" t="s">
        <v>181</v>
      </c>
      <c r="F505" s="53">
        <v>19460.599999999999</v>
      </c>
      <c r="G505" s="53">
        <v>19460.599999999999</v>
      </c>
      <c r="H505" s="53">
        <v>19460.599999999999</v>
      </c>
    </row>
    <row r="506" spans="1:8" ht="31.5">
      <c r="A506" s="28" t="s">
        <v>265</v>
      </c>
      <c r="B506" s="29" t="s">
        <v>403</v>
      </c>
      <c r="C506" s="50" t="s">
        <v>160</v>
      </c>
      <c r="D506" s="50" t="s">
        <v>175</v>
      </c>
      <c r="E506" s="50" t="s">
        <v>181</v>
      </c>
      <c r="F506" s="53">
        <v>2456.5</v>
      </c>
      <c r="G506" s="53">
        <v>2454.8000000000002</v>
      </c>
      <c r="H506" s="53">
        <v>2454.8000000000002</v>
      </c>
    </row>
    <row r="507" spans="1:8" ht="15.75">
      <c r="A507" s="28" t="s">
        <v>252</v>
      </c>
      <c r="B507" s="29" t="s">
        <v>403</v>
      </c>
      <c r="C507" s="50" t="s">
        <v>253</v>
      </c>
      <c r="D507" s="50" t="s">
        <v>175</v>
      </c>
      <c r="E507" s="50" t="s">
        <v>181</v>
      </c>
      <c r="F507" s="53">
        <v>8</v>
      </c>
      <c r="G507" s="53">
        <v>8</v>
      </c>
      <c r="H507" s="53">
        <v>8</v>
      </c>
    </row>
    <row r="508" spans="1:8" ht="63">
      <c r="A508" s="27" t="s">
        <v>41</v>
      </c>
      <c r="B508" s="29" t="s">
        <v>404</v>
      </c>
      <c r="C508" s="50"/>
      <c r="D508" s="50"/>
      <c r="E508" s="50"/>
      <c r="F508" s="53">
        <f>SUM(F509)</f>
        <v>300</v>
      </c>
      <c r="G508" s="53">
        <f>SUM(G509)</f>
        <v>300</v>
      </c>
      <c r="H508" s="53">
        <f>SUM(H509)</f>
        <v>300</v>
      </c>
    </row>
    <row r="509" spans="1:8" ht="15.75">
      <c r="A509" s="27" t="s">
        <v>77</v>
      </c>
      <c r="B509" s="29" t="s">
        <v>405</v>
      </c>
      <c r="C509" s="50"/>
      <c r="D509" s="50"/>
      <c r="E509" s="50"/>
      <c r="F509" s="53">
        <f>SUM(F511)</f>
        <v>300</v>
      </c>
      <c r="G509" s="53">
        <f>SUM(G511)</f>
        <v>300</v>
      </c>
      <c r="H509" s="53">
        <f>SUM(H511)</f>
        <v>300</v>
      </c>
    </row>
    <row r="510" spans="1:8" ht="31.5">
      <c r="A510" s="27" t="s">
        <v>367</v>
      </c>
      <c r="B510" s="29" t="s">
        <v>406</v>
      </c>
      <c r="C510" s="50"/>
      <c r="D510" s="50"/>
      <c r="E510" s="50"/>
      <c r="F510" s="53">
        <f>SUM(F511)</f>
        <v>300</v>
      </c>
      <c r="G510" s="53">
        <f>SUM(G511)</f>
        <v>300</v>
      </c>
      <c r="H510" s="53">
        <f>SUM(H511)</f>
        <v>300</v>
      </c>
    </row>
    <row r="511" spans="1:8" ht="31.5">
      <c r="A511" s="28" t="s">
        <v>265</v>
      </c>
      <c r="B511" s="29" t="s">
        <v>406</v>
      </c>
      <c r="C511" s="50" t="s">
        <v>160</v>
      </c>
      <c r="D511" s="50" t="s">
        <v>175</v>
      </c>
      <c r="E511" s="50" t="s">
        <v>181</v>
      </c>
      <c r="F511" s="53">
        <v>300</v>
      </c>
      <c r="G511" s="53">
        <v>300</v>
      </c>
      <c r="H511" s="53">
        <v>300</v>
      </c>
    </row>
    <row r="512" spans="1:8" ht="31.5">
      <c r="A512" s="27" t="s">
        <v>40</v>
      </c>
      <c r="B512" s="29" t="s">
        <v>427</v>
      </c>
      <c r="C512" s="50"/>
      <c r="D512" s="50"/>
      <c r="E512" s="50"/>
      <c r="F512" s="53">
        <f>SUM(F513+F516)</f>
        <v>127336</v>
      </c>
      <c r="G512" s="53">
        <f>SUM(G513+G516)</f>
        <v>29868.799999999999</v>
      </c>
      <c r="H512" s="53">
        <f>SUM(H513+H516)</f>
        <v>29868.799999999999</v>
      </c>
    </row>
    <row r="513" spans="1:8" ht="94.5">
      <c r="A513" s="27" t="s">
        <v>280</v>
      </c>
      <c r="B513" s="29" t="s">
        <v>429</v>
      </c>
      <c r="C513" s="50"/>
      <c r="D513" s="50"/>
      <c r="E513" s="50"/>
      <c r="F513" s="53">
        <f>SUM(F514)</f>
        <v>90000</v>
      </c>
      <c r="G513" s="53"/>
      <c r="H513" s="53"/>
    </row>
    <row r="514" spans="1:8" ht="94.5">
      <c r="A514" s="86" t="s">
        <v>281</v>
      </c>
      <c r="B514" s="29" t="s">
        <v>430</v>
      </c>
      <c r="C514" s="50"/>
      <c r="D514" s="50"/>
      <c r="E514" s="50"/>
      <c r="F514" s="53">
        <f>SUM(F515)</f>
        <v>90000</v>
      </c>
      <c r="G514" s="53"/>
      <c r="H514" s="53"/>
    </row>
    <row r="515" spans="1:8" ht="15.75">
      <c r="A515" s="28" t="s">
        <v>157</v>
      </c>
      <c r="B515" s="29" t="s">
        <v>430</v>
      </c>
      <c r="C515" s="50" t="s">
        <v>210</v>
      </c>
      <c r="D515" s="50" t="s">
        <v>50</v>
      </c>
      <c r="E515" s="50" t="s">
        <v>177</v>
      </c>
      <c r="F515" s="53">
        <v>90000</v>
      </c>
      <c r="G515" s="53"/>
      <c r="H515" s="53"/>
    </row>
    <row r="516" spans="1:8" ht="15.75">
      <c r="A516" s="27" t="s">
        <v>200</v>
      </c>
      <c r="B516" s="29" t="s">
        <v>428</v>
      </c>
      <c r="C516" s="50"/>
      <c r="D516" s="50"/>
      <c r="E516" s="50"/>
      <c r="F516" s="53">
        <f t="shared" ref="F516:H517" si="29">SUM(F517)</f>
        <v>37336</v>
      </c>
      <c r="G516" s="53">
        <f t="shared" si="29"/>
        <v>29868.799999999999</v>
      </c>
      <c r="H516" s="53">
        <f t="shared" si="29"/>
        <v>29868.799999999999</v>
      </c>
    </row>
    <row r="517" spans="1:8" ht="78.75">
      <c r="A517" s="27" t="s">
        <v>239</v>
      </c>
      <c r="B517" s="29" t="s">
        <v>943</v>
      </c>
      <c r="C517" s="50"/>
      <c r="D517" s="50"/>
      <c r="E517" s="50"/>
      <c r="F517" s="53">
        <f t="shared" si="29"/>
        <v>37336</v>
      </c>
      <c r="G517" s="53">
        <f t="shared" si="29"/>
        <v>29868.799999999999</v>
      </c>
      <c r="H517" s="53">
        <f t="shared" si="29"/>
        <v>29868.799999999999</v>
      </c>
    </row>
    <row r="518" spans="1:8" ht="15.75">
      <c r="A518" s="28" t="s">
        <v>157</v>
      </c>
      <c r="B518" s="29" t="s">
        <v>943</v>
      </c>
      <c r="C518" s="50" t="s">
        <v>210</v>
      </c>
      <c r="D518" s="50" t="s">
        <v>50</v>
      </c>
      <c r="E518" s="50" t="s">
        <v>175</v>
      </c>
      <c r="F518" s="53">
        <v>37336</v>
      </c>
      <c r="G518" s="53">
        <v>29868.799999999999</v>
      </c>
      <c r="H518" s="53">
        <v>29868.799999999999</v>
      </c>
    </row>
    <row r="519" spans="1:8" ht="47.25">
      <c r="A519" s="20" t="s">
        <v>61</v>
      </c>
      <c r="B519" s="12" t="s">
        <v>515</v>
      </c>
      <c r="C519" s="51"/>
      <c r="D519" s="51"/>
      <c r="E519" s="51"/>
      <c r="F519" s="70">
        <f>SUM(F520+F524)</f>
        <v>722.4</v>
      </c>
      <c r="G519" s="70">
        <f>SUM(G520+G524)</f>
        <v>722.4</v>
      </c>
      <c r="H519" s="70">
        <f>SUM(H520+H524)</f>
        <v>722.4</v>
      </c>
    </row>
    <row r="520" spans="1:8" ht="15.75">
      <c r="A520" s="27" t="s">
        <v>77</v>
      </c>
      <c r="B520" s="29" t="s">
        <v>516</v>
      </c>
      <c r="C520" s="22"/>
      <c r="D520" s="22"/>
      <c r="E520" s="22"/>
      <c r="F520" s="53">
        <f>SUM(F521:F521)</f>
        <v>702.4</v>
      </c>
      <c r="G520" s="53">
        <f>SUM(G521:G521)</f>
        <v>702.4</v>
      </c>
      <c r="H520" s="53">
        <f>SUM(H521:H521)</f>
        <v>702.4</v>
      </c>
    </row>
    <row r="521" spans="1:8" ht="31.5">
      <c r="A521" s="27" t="s">
        <v>345</v>
      </c>
      <c r="B521" s="29" t="s">
        <v>776</v>
      </c>
      <c r="C521" s="50"/>
      <c r="D521" s="50"/>
      <c r="E521" s="50"/>
      <c r="F521" s="53">
        <f>SUM(F522+F523)</f>
        <v>702.4</v>
      </c>
      <c r="G521" s="53">
        <f>SUM(G522+G523)</f>
        <v>702.4</v>
      </c>
      <c r="H521" s="53">
        <f>SUM(H522+H523)</f>
        <v>702.4</v>
      </c>
    </row>
    <row r="522" spans="1:8" ht="78.75">
      <c r="A522" s="28" t="s">
        <v>56</v>
      </c>
      <c r="B522" s="29" t="s">
        <v>776</v>
      </c>
      <c r="C522" s="50" t="s">
        <v>64</v>
      </c>
      <c r="D522" s="50" t="s">
        <v>179</v>
      </c>
      <c r="E522" s="50" t="s">
        <v>175</v>
      </c>
      <c r="F522" s="53">
        <v>668.8</v>
      </c>
      <c r="G522" s="53">
        <v>668.8</v>
      </c>
      <c r="H522" s="53">
        <v>668.8</v>
      </c>
    </row>
    <row r="523" spans="1:8" ht="31.5">
      <c r="A523" s="28" t="s">
        <v>265</v>
      </c>
      <c r="B523" s="29" t="s">
        <v>776</v>
      </c>
      <c r="C523" s="50" t="s">
        <v>160</v>
      </c>
      <c r="D523" s="50" t="s">
        <v>179</v>
      </c>
      <c r="E523" s="50" t="s">
        <v>175</v>
      </c>
      <c r="F523" s="53">
        <v>33.6</v>
      </c>
      <c r="G523" s="53">
        <v>33.6</v>
      </c>
      <c r="H523" s="53">
        <v>33.6</v>
      </c>
    </row>
    <row r="524" spans="1:8" ht="31.5">
      <c r="A524" s="27" t="s">
        <v>199</v>
      </c>
      <c r="B524" s="29" t="s">
        <v>517</v>
      </c>
      <c r="C524" s="50"/>
      <c r="D524" s="50"/>
      <c r="E524" s="50"/>
      <c r="F524" s="53">
        <f t="shared" ref="F524:H525" si="30">SUM(F525)</f>
        <v>20</v>
      </c>
      <c r="G524" s="53">
        <f t="shared" si="30"/>
        <v>20</v>
      </c>
      <c r="H524" s="53">
        <f t="shared" si="30"/>
        <v>20</v>
      </c>
    </row>
    <row r="525" spans="1:8" ht="47.25">
      <c r="A525" s="27" t="s">
        <v>105</v>
      </c>
      <c r="B525" s="29" t="s">
        <v>518</v>
      </c>
      <c r="C525" s="50"/>
      <c r="D525" s="50"/>
      <c r="E525" s="50"/>
      <c r="F525" s="53">
        <f t="shared" si="30"/>
        <v>20</v>
      </c>
      <c r="G525" s="53">
        <f t="shared" si="30"/>
        <v>20</v>
      </c>
      <c r="H525" s="53">
        <f t="shared" si="30"/>
        <v>20</v>
      </c>
    </row>
    <row r="526" spans="1:8" ht="31.5">
      <c r="A526" s="28" t="s">
        <v>265</v>
      </c>
      <c r="B526" s="29" t="s">
        <v>518</v>
      </c>
      <c r="C526" s="50" t="s">
        <v>160</v>
      </c>
      <c r="D526" s="50" t="s">
        <v>179</v>
      </c>
      <c r="E526" s="50" t="s">
        <v>175</v>
      </c>
      <c r="F526" s="53">
        <v>20</v>
      </c>
      <c r="G526" s="53">
        <v>20</v>
      </c>
      <c r="H526" s="53">
        <v>20</v>
      </c>
    </row>
    <row r="527" spans="1:8" ht="47.25">
      <c r="A527" s="20" t="s">
        <v>842</v>
      </c>
      <c r="B527" s="12" t="s">
        <v>501</v>
      </c>
      <c r="C527" s="51"/>
      <c r="D527" s="51"/>
      <c r="E527" s="51"/>
      <c r="F527" s="70">
        <f>SUM(F533+F528+F538)</f>
        <v>90</v>
      </c>
      <c r="G527" s="70">
        <f>SUM(G533+G528+G538)</f>
        <v>130</v>
      </c>
      <c r="H527" s="70">
        <f>SUM(H533+H528+H538)</f>
        <v>130</v>
      </c>
    </row>
    <row r="528" spans="1:8" ht="15.75">
      <c r="A528" s="28" t="s">
        <v>25</v>
      </c>
      <c r="B528" s="29" t="s">
        <v>1076</v>
      </c>
      <c r="C528" s="51"/>
      <c r="D528" s="51"/>
      <c r="E528" s="51"/>
      <c r="F528" s="53">
        <f>F529+F531</f>
        <v>64.2</v>
      </c>
      <c r="G528" s="70"/>
      <c r="H528" s="70"/>
    </row>
    <row r="529" spans="1:8" ht="15.75">
      <c r="A529" s="27" t="s">
        <v>307</v>
      </c>
      <c r="B529" s="29" t="s">
        <v>1077</v>
      </c>
      <c r="C529" s="51"/>
      <c r="D529" s="51"/>
      <c r="E529" s="51"/>
      <c r="F529" s="53">
        <f>SUM(F530)</f>
        <v>10</v>
      </c>
      <c r="G529" s="70"/>
      <c r="H529" s="70"/>
    </row>
    <row r="530" spans="1:8" ht="15.75">
      <c r="A530" s="28" t="s">
        <v>157</v>
      </c>
      <c r="B530" s="29" t="s">
        <v>1077</v>
      </c>
      <c r="C530" s="50" t="s">
        <v>210</v>
      </c>
      <c r="D530" s="29" t="s">
        <v>175</v>
      </c>
      <c r="E530" s="29" t="s">
        <v>99</v>
      </c>
      <c r="F530" s="53">
        <v>10</v>
      </c>
      <c r="G530" s="70"/>
      <c r="H530" s="70"/>
    </row>
    <row r="531" spans="1:8" ht="31.5">
      <c r="A531" s="28" t="s">
        <v>684</v>
      </c>
      <c r="B531" s="29" t="s">
        <v>1078</v>
      </c>
      <c r="C531" s="50"/>
      <c r="D531" s="29"/>
      <c r="E531" s="29"/>
      <c r="F531" s="53">
        <f>SUM(F532)</f>
        <v>54.2</v>
      </c>
      <c r="G531" s="70"/>
      <c r="H531" s="70"/>
    </row>
    <row r="532" spans="1:8" ht="15.75">
      <c r="A532" s="28" t="s">
        <v>157</v>
      </c>
      <c r="B532" s="29" t="s">
        <v>1078</v>
      </c>
      <c r="C532" s="50" t="s">
        <v>210</v>
      </c>
      <c r="D532" s="29" t="s">
        <v>175</v>
      </c>
      <c r="E532" s="29" t="s">
        <v>99</v>
      </c>
      <c r="F532" s="53">
        <v>54.2</v>
      </c>
      <c r="G532" s="70"/>
      <c r="H532" s="70"/>
    </row>
    <row r="533" spans="1:8" ht="31.5">
      <c r="A533" s="27" t="s">
        <v>199</v>
      </c>
      <c r="B533" s="29" t="s">
        <v>502</v>
      </c>
      <c r="C533" s="50"/>
      <c r="D533" s="50"/>
      <c r="E533" s="50"/>
      <c r="F533" s="53"/>
      <c r="G533" s="53">
        <f>SUM(G534+G536)</f>
        <v>130</v>
      </c>
      <c r="H533" s="53">
        <f>SUM(H534+H536)</f>
        <v>130</v>
      </c>
    </row>
    <row r="534" spans="1:8" ht="15.75">
      <c r="A534" s="27" t="s">
        <v>307</v>
      </c>
      <c r="B534" s="29" t="s">
        <v>346</v>
      </c>
      <c r="C534" s="50"/>
      <c r="D534" s="50"/>
      <c r="E534" s="50"/>
      <c r="F534" s="53"/>
      <c r="G534" s="53">
        <f>SUM(G535)</f>
        <v>40</v>
      </c>
      <c r="H534" s="53">
        <f>SUM(H535)</f>
        <v>40</v>
      </c>
    </row>
    <row r="535" spans="1:8" ht="31.5">
      <c r="A535" s="28" t="s">
        <v>265</v>
      </c>
      <c r="B535" s="29" t="s">
        <v>346</v>
      </c>
      <c r="C535" s="29" t="s">
        <v>160</v>
      </c>
      <c r="D535" s="29" t="s">
        <v>175</v>
      </c>
      <c r="E535" s="29" t="s">
        <v>99</v>
      </c>
      <c r="F535" s="53"/>
      <c r="G535" s="53">
        <v>40</v>
      </c>
      <c r="H535" s="53">
        <v>40</v>
      </c>
    </row>
    <row r="536" spans="1:8" ht="31.5">
      <c r="A536" s="28" t="s">
        <v>684</v>
      </c>
      <c r="B536" s="29" t="s">
        <v>682</v>
      </c>
      <c r="C536" s="29"/>
      <c r="D536" s="29"/>
      <c r="E536" s="29"/>
      <c r="F536" s="53"/>
      <c r="G536" s="53">
        <f>SUM(G537)</f>
        <v>90</v>
      </c>
      <c r="H536" s="53">
        <f>SUM(H537)</f>
        <v>90</v>
      </c>
    </row>
    <row r="537" spans="1:8" ht="31.5">
      <c r="A537" s="28" t="s">
        <v>265</v>
      </c>
      <c r="B537" s="29" t="s">
        <v>682</v>
      </c>
      <c r="C537" s="29" t="s">
        <v>160</v>
      </c>
      <c r="D537" s="29" t="s">
        <v>175</v>
      </c>
      <c r="E537" s="29" t="s">
        <v>99</v>
      </c>
      <c r="F537" s="53"/>
      <c r="G537" s="53">
        <v>90</v>
      </c>
      <c r="H537" s="53">
        <v>90</v>
      </c>
    </row>
    <row r="538" spans="1:8" ht="31.5">
      <c r="A538" s="27" t="s">
        <v>19</v>
      </c>
      <c r="B538" s="29" t="s">
        <v>1079</v>
      </c>
      <c r="C538" s="29"/>
      <c r="D538" s="29"/>
      <c r="E538" s="29"/>
      <c r="F538" s="53">
        <f>SUM(F539)</f>
        <v>25.8</v>
      </c>
      <c r="G538" s="53"/>
      <c r="H538" s="53"/>
    </row>
    <row r="539" spans="1:8" ht="15.75">
      <c r="A539" s="27" t="s">
        <v>307</v>
      </c>
      <c r="B539" s="29" t="s">
        <v>1080</v>
      </c>
      <c r="C539" s="29"/>
      <c r="D539" s="29"/>
      <c r="E539" s="29"/>
      <c r="F539" s="53">
        <f>SUM(F540)</f>
        <v>25.8</v>
      </c>
      <c r="G539" s="53"/>
      <c r="H539" s="53"/>
    </row>
    <row r="540" spans="1:8" ht="47.25">
      <c r="A540" s="28" t="s">
        <v>244</v>
      </c>
      <c r="B540" s="29" t="s">
        <v>1080</v>
      </c>
      <c r="C540" s="29" t="s">
        <v>7</v>
      </c>
      <c r="D540" s="29" t="s">
        <v>148</v>
      </c>
      <c r="E540" s="29" t="s">
        <v>175</v>
      </c>
      <c r="F540" s="53">
        <v>25.8</v>
      </c>
      <c r="G540" s="53"/>
      <c r="H540" s="53"/>
    </row>
    <row r="541" spans="1:8" ht="78.75">
      <c r="A541" s="20" t="s">
        <v>841</v>
      </c>
      <c r="B541" s="12" t="s">
        <v>503</v>
      </c>
      <c r="C541" s="51"/>
      <c r="D541" s="51"/>
      <c r="E541" s="51"/>
      <c r="F541" s="70">
        <f>SUM(F542)</f>
        <v>210</v>
      </c>
      <c r="G541" s="70">
        <f>SUM(G542)</f>
        <v>210</v>
      </c>
      <c r="H541" s="70">
        <f>SUM(H542)</f>
        <v>210</v>
      </c>
    </row>
    <row r="542" spans="1:8" ht="31.5">
      <c r="A542" s="27" t="s">
        <v>199</v>
      </c>
      <c r="B542" s="29" t="s">
        <v>504</v>
      </c>
      <c r="C542" s="50"/>
      <c r="D542" s="50"/>
      <c r="E542" s="50"/>
      <c r="F542" s="53">
        <f>SUM(F543+F545)</f>
        <v>210</v>
      </c>
      <c r="G542" s="53">
        <f>SUM(G543+G545)</f>
        <v>210</v>
      </c>
      <c r="H542" s="53">
        <f>SUM(H543+H545)</f>
        <v>210</v>
      </c>
    </row>
    <row r="543" spans="1:8" ht="47.25">
      <c r="A543" s="27" t="s">
        <v>586</v>
      </c>
      <c r="B543" s="29" t="s">
        <v>347</v>
      </c>
      <c r="C543" s="50"/>
      <c r="D543" s="50"/>
      <c r="E543" s="50"/>
      <c r="F543" s="53">
        <f>SUM(F544)</f>
        <v>110</v>
      </c>
      <c r="G543" s="53">
        <f>SUM(G544)</f>
        <v>110</v>
      </c>
      <c r="H543" s="53">
        <f>SUM(H544)</f>
        <v>110</v>
      </c>
    </row>
    <row r="544" spans="1:8" ht="31.5">
      <c r="A544" s="28" t="s">
        <v>265</v>
      </c>
      <c r="B544" s="29" t="s">
        <v>347</v>
      </c>
      <c r="C544" s="29" t="s">
        <v>160</v>
      </c>
      <c r="D544" s="29" t="s">
        <v>175</v>
      </c>
      <c r="E544" s="29" t="s">
        <v>99</v>
      </c>
      <c r="F544" s="53">
        <v>110</v>
      </c>
      <c r="G544" s="53">
        <v>110</v>
      </c>
      <c r="H544" s="53">
        <v>110</v>
      </c>
    </row>
    <row r="545" spans="1:8" ht="31.5">
      <c r="A545" s="27" t="s">
        <v>584</v>
      </c>
      <c r="B545" s="29" t="s">
        <v>585</v>
      </c>
      <c r="C545" s="29"/>
      <c r="D545" s="29"/>
      <c r="E545" s="29"/>
      <c r="F545" s="53">
        <f>SUM(F546:F547)</f>
        <v>100</v>
      </c>
      <c r="G545" s="53">
        <f>SUM(G546)</f>
        <v>100</v>
      </c>
      <c r="H545" s="53">
        <f>SUM(H546)</f>
        <v>100</v>
      </c>
    </row>
    <row r="546" spans="1:8" ht="31.5">
      <c r="A546" s="28" t="s">
        <v>265</v>
      </c>
      <c r="B546" s="29" t="s">
        <v>585</v>
      </c>
      <c r="C546" s="29" t="s">
        <v>160</v>
      </c>
      <c r="D546" s="29" t="s">
        <v>175</v>
      </c>
      <c r="E546" s="29" t="s">
        <v>99</v>
      </c>
      <c r="F546" s="53">
        <v>94.8</v>
      </c>
      <c r="G546" s="53">
        <v>100</v>
      </c>
      <c r="H546" s="53">
        <v>100</v>
      </c>
    </row>
    <row r="547" spans="1:8" ht="31.5">
      <c r="A547" s="28" t="s">
        <v>57</v>
      </c>
      <c r="B547" s="29" t="s">
        <v>585</v>
      </c>
      <c r="C547" s="29" t="s">
        <v>58</v>
      </c>
      <c r="D547" s="29" t="s">
        <v>175</v>
      </c>
      <c r="E547" s="29" t="s">
        <v>99</v>
      </c>
      <c r="F547" s="53">
        <v>5.2</v>
      </c>
      <c r="G547" s="53"/>
      <c r="H547" s="53"/>
    </row>
    <row r="548" spans="1:8" ht="63">
      <c r="A548" s="21" t="s">
        <v>133</v>
      </c>
      <c r="B548" s="12" t="s">
        <v>531</v>
      </c>
      <c r="C548" s="51"/>
      <c r="D548" s="51"/>
      <c r="E548" s="51"/>
      <c r="F548" s="70">
        <f>SUM(F549+F583+F564+F602+F598+F610)</f>
        <v>351841.2</v>
      </c>
      <c r="G548" s="70">
        <f>SUM(G549+G583+G564+G602+G598)</f>
        <v>70786.900000000009</v>
      </c>
      <c r="H548" s="70">
        <f>SUM(H549+H583+H564+H602+H598)</f>
        <v>76882.900000000009</v>
      </c>
    </row>
    <row r="549" spans="1:8" ht="15.75">
      <c r="A549" s="28" t="s">
        <v>222</v>
      </c>
      <c r="B549" s="29" t="s">
        <v>533</v>
      </c>
      <c r="C549" s="50"/>
      <c r="D549" s="50"/>
      <c r="E549" s="50"/>
      <c r="F549" s="53">
        <f>SUM(F553+F559+F550)</f>
        <v>91513.299999999988</v>
      </c>
      <c r="G549" s="53"/>
      <c r="H549" s="53">
        <f>SUM(H553+H559)</f>
        <v>1000</v>
      </c>
    </row>
    <row r="550" spans="1:8" ht="15.75">
      <c r="A550" s="28" t="s">
        <v>25</v>
      </c>
      <c r="B550" s="29" t="s">
        <v>944</v>
      </c>
      <c r="C550" s="50"/>
      <c r="D550" s="50"/>
      <c r="E550" s="50"/>
      <c r="F550" s="53">
        <f>SUM(F551)</f>
        <v>1242.5999999999999</v>
      </c>
      <c r="G550" s="53"/>
      <c r="H550" s="53"/>
    </row>
    <row r="551" spans="1:8" ht="47.25">
      <c r="A551" s="27" t="s">
        <v>368</v>
      </c>
      <c r="B551" s="29" t="s">
        <v>1006</v>
      </c>
      <c r="C551" s="50"/>
      <c r="D551" s="50"/>
      <c r="E551" s="50"/>
      <c r="F551" s="53">
        <f>SUM(F552)</f>
        <v>1242.5999999999999</v>
      </c>
      <c r="G551" s="53"/>
      <c r="H551" s="53"/>
    </row>
    <row r="552" spans="1:8" ht="15.75">
      <c r="A552" s="28" t="s">
        <v>157</v>
      </c>
      <c r="B552" s="29" t="s">
        <v>1006</v>
      </c>
      <c r="C552" s="50" t="s">
        <v>210</v>
      </c>
      <c r="D552" s="50" t="s">
        <v>180</v>
      </c>
      <c r="E552" s="50" t="s">
        <v>176</v>
      </c>
      <c r="F552" s="53">
        <v>1242.5999999999999</v>
      </c>
      <c r="G552" s="53"/>
      <c r="H552" s="53"/>
    </row>
    <row r="553" spans="1:8" ht="31.5">
      <c r="A553" s="27" t="s">
        <v>199</v>
      </c>
      <c r="B553" s="29" t="s">
        <v>534</v>
      </c>
      <c r="C553" s="50"/>
      <c r="D553" s="50"/>
      <c r="E553" s="50"/>
      <c r="F553" s="53">
        <f>SUM(F554+F557)</f>
        <v>11024.9</v>
      </c>
      <c r="G553" s="53"/>
      <c r="H553" s="53">
        <f>SUM(H554)</f>
        <v>1000</v>
      </c>
    </row>
    <row r="554" spans="1:8" ht="47.25">
      <c r="A554" s="27" t="s">
        <v>368</v>
      </c>
      <c r="B554" s="29" t="s">
        <v>535</v>
      </c>
      <c r="C554" s="50"/>
      <c r="D554" s="50"/>
      <c r="E554" s="50"/>
      <c r="F554" s="53">
        <f>SUM(F555:F556)</f>
        <v>6300</v>
      </c>
      <c r="G554" s="53"/>
      <c r="H554" s="53">
        <f>SUM(H555)</f>
        <v>1000</v>
      </c>
    </row>
    <row r="555" spans="1:8" ht="31.5">
      <c r="A555" s="28" t="s">
        <v>265</v>
      </c>
      <c r="B555" s="29" t="s">
        <v>535</v>
      </c>
      <c r="C555" s="50" t="s">
        <v>160</v>
      </c>
      <c r="D555" s="50" t="s">
        <v>180</v>
      </c>
      <c r="E555" s="50" t="s">
        <v>176</v>
      </c>
      <c r="F555" s="53"/>
      <c r="G555" s="53"/>
      <c r="H555" s="53">
        <v>1000</v>
      </c>
    </row>
    <row r="556" spans="1:8" ht="47.25">
      <c r="A556" s="27" t="s">
        <v>245</v>
      </c>
      <c r="B556" s="29" t="s">
        <v>535</v>
      </c>
      <c r="C556" s="50" t="s">
        <v>246</v>
      </c>
      <c r="D556" s="50" t="s">
        <v>180</v>
      </c>
      <c r="E556" s="50" t="s">
        <v>176</v>
      </c>
      <c r="F556" s="53">
        <v>6300</v>
      </c>
      <c r="G556" s="53"/>
      <c r="H556" s="53"/>
    </row>
    <row r="557" spans="1:8" ht="78.75">
      <c r="A557" s="131" t="s">
        <v>1081</v>
      </c>
      <c r="B557" s="132" t="s">
        <v>1082</v>
      </c>
      <c r="C557" s="50"/>
      <c r="D557" s="50"/>
      <c r="E557" s="50"/>
      <c r="F557" s="53">
        <f>SUM(F558)</f>
        <v>4724.8999999999996</v>
      </c>
      <c r="G557" s="53"/>
      <c r="H557" s="53"/>
    </row>
    <row r="558" spans="1:8" ht="31.5">
      <c r="A558" s="28" t="s">
        <v>265</v>
      </c>
      <c r="B558" s="132" t="s">
        <v>1082</v>
      </c>
      <c r="C558" s="50" t="s">
        <v>160</v>
      </c>
      <c r="D558" s="50" t="s">
        <v>180</v>
      </c>
      <c r="E558" s="50" t="s">
        <v>176</v>
      </c>
      <c r="F558" s="53">
        <v>4724.8999999999996</v>
      </c>
      <c r="G558" s="53"/>
      <c r="H558" s="53"/>
    </row>
    <row r="559" spans="1:8" ht="15.75">
      <c r="A559" s="27" t="s">
        <v>806</v>
      </c>
      <c r="B559" s="29" t="s">
        <v>544</v>
      </c>
      <c r="C559" s="50"/>
      <c r="D559" s="50"/>
      <c r="E559" s="50"/>
      <c r="F559" s="53">
        <f>SUM(F562+F560)</f>
        <v>79245.799999999988</v>
      </c>
      <c r="G559" s="53"/>
      <c r="H559" s="53"/>
    </row>
    <row r="560" spans="1:8" ht="47.25">
      <c r="A560" s="27" t="s">
        <v>368</v>
      </c>
      <c r="B560" s="29" t="s">
        <v>945</v>
      </c>
      <c r="C560" s="50"/>
      <c r="D560" s="50"/>
      <c r="E560" s="50"/>
      <c r="F560" s="53">
        <f>SUM(F561)</f>
        <v>292.89999999999998</v>
      </c>
      <c r="G560" s="53"/>
      <c r="H560" s="53"/>
    </row>
    <row r="561" spans="1:8" ht="47.25">
      <c r="A561" s="27" t="s">
        <v>245</v>
      </c>
      <c r="B561" s="29" t="s">
        <v>945</v>
      </c>
      <c r="C561" s="50" t="s">
        <v>246</v>
      </c>
      <c r="D561" s="50" t="s">
        <v>180</v>
      </c>
      <c r="E561" s="50" t="s">
        <v>180</v>
      </c>
      <c r="F561" s="53">
        <v>292.89999999999998</v>
      </c>
      <c r="G561" s="53"/>
      <c r="H561" s="53"/>
    </row>
    <row r="562" spans="1:8" ht="31.5">
      <c r="A562" s="27" t="s">
        <v>369</v>
      </c>
      <c r="B562" s="29" t="s">
        <v>546</v>
      </c>
      <c r="C562" s="50"/>
      <c r="D562" s="50"/>
      <c r="E562" s="50"/>
      <c r="F562" s="53">
        <f>SUM(F563)</f>
        <v>78952.899999999994</v>
      </c>
      <c r="G562" s="53"/>
      <c r="H562" s="53"/>
    </row>
    <row r="563" spans="1:8" ht="47.25">
      <c r="A563" s="27" t="s">
        <v>245</v>
      </c>
      <c r="B563" s="29" t="s">
        <v>546</v>
      </c>
      <c r="C563" s="50" t="s">
        <v>246</v>
      </c>
      <c r="D563" s="50" t="s">
        <v>180</v>
      </c>
      <c r="E563" s="50" t="s">
        <v>180</v>
      </c>
      <c r="F563" s="53">
        <v>78952.899999999994</v>
      </c>
      <c r="G563" s="53"/>
      <c r="H563" s="53"/>
    </row>
    <row r="564" spans="1:8" ht="31.5">
      <c r="A564" s="28" t="s">
        <v>223</v>
      </c>
      <c r="B564" s="29" t="s">
        <v>536</v>
      </c>
      <c r="C564" s="50"/>
      <c r="D564" s="50"/>
      <c r="E564" s="50"/>
      <c r="F564" s="53">
        <f>SUM(F572+F578+F565)</f>
        <v>83414.8</v>
      </c>
      <c r="G564" s="53">
        <f>SUM(G572+G578)</f>
        <v>48730.8</v>
      </c>
      <c r="H564" s="53">
        <f>SUM(H572+H578)</f>
        <v>51537.599999999999</v>
      </c>
    </row>
    <row r="565" spans="1:8" ht="15.75">
      <c r="A565" s="28" t="s">
        <v>25</v>
      </c>
      <c r="B565" s="29" t="s">
        <v>946</v>
      </c>
      <c r="C565" s="50"/>
      <c r="D565" s="50"/>
      <c r="E565" s="50"/>
      <c r="F565" s="53">
        <f>F566+F568+F570</f>
        <v>23107.5</v>
      </c>
      <c r="G565" s="53"/>
      <c r="H565" s="53"/>
    </row>
    <row r="566" spans="1:8" ht="47.25">
      <c r="A566" s="27" t="s">
        <v>370</v>
      </c>
      <c r="B566" s="29" t="s">
        <v>947</v>
      </c>
      <c r="C566" s="50"/>
      <c r="D566" s="50"/>
      <c r="E566" s="50"/>
      <c r="F566" s="53">
        <f>SUM(F567)</f>
        <v>4143.6000000000004</v>
      </c>
      <c r="G566" s="53"/>
      <c r="H566" s="53"/>
    </row>
    <row r="567" spans="1:8" ht="15.75">
      <c r="A567" s="28" t="s">
        <v>157</v>
      </c>
      <c r="B567" s="29" t="s">
        <v>947</v>
      </c>
      <c r="C567" s="50" t="s">
        <v>210</v>
      </c>
      <c r="D567" s="50" t="s">
        <v>180</v>
      </c>
      <c r="E567" s="50" t="s">
        <v>176</v>
      </c>
      <c r="F567" s="53">
        <v>4143.6000000000004</v>
      </c>
      <c r="G567" s="53"/>
      <c r="H567" s="53"/>
    </row>
    <row r="568" spans="1:8" ht="15.75">
      <c r="A568" s="28" t="s">
        <v>948</v>
      </c>
      <c r="B568" s="29" t="s">
        <v>949</v>
      </c>
      <c r="C568" s="50"/>
      <c r="D568" s="50"/>
      <c r="E568" s="50"/>
      <c r="F568" s="53">
        <f>SUM(F569)</f>
        <v>15460.4</v>
      </c>
      <c r="G568" s="53"/>
      <c r="H568" s="53"/>
    </row>
    <row r="569" spans="1:8" ht="15.75">
      <c r="A569" s="28" t="s">
        <v>157</v>
      </c>
      <c r="B569" s="29" t="s">
        <v>949</v>
      </c>
      <c r="C569" s="50" t="s">
        <v>210</v>
      </c>
      <c r="D569" s="50" t="s">
        <v>180</v>
      </c>
      <c r="E569" s="50" t="s">
        <v>180</v>
      </c>
      <c r="F569" s="53">
        <v>15460.4</v>
      </c>
      <c r="G569" s="53"/>
      <c r="H569" s="53"/>
    </row>
    <row r="570" spans="1:8" ht="94.5">
      <c r="A570" s="27" t="s">
        <v>382</v>
      </c>
      <c r="B570" s="29" t="s">
        <v>950</v>
      </c>
      <c r="C570" s="50"/>
      <c r="D570" s="50"/>
      <c r="E570" s="50"/>
      <c r="F570" s="53">
        <f>SUM(F571)</f>
        <v>3503.5</v>
      </c>
      <c r="G570" s="53"/>
      <c r="H570" s="53"/>
    </row>
    <row r="571" spans="1:8" ht="15.75">
      <c r="A571" s="28" t="s">
        <v>157</v>
      </c>
      <c r="B571" s="29" t="s">
        <v>950</v>
      </c>
      <c r="C571" s="50" t="s">
        <v>210</v>
      </c>
      <c r="D571" s="50" t="s">
        <v>180</v>
      </c>
      <c r="E571" s="50" t="s">
        <v>176</v>
      </c>
      <c r="F571" s="53">
        <v>3503.5</v>
      </c>
      <c r="G571" s="53"/>
      <c r="H571" s="53"/>
    </row>
    <row r="572" spans="1:8" ht="31.5">
      <c r="A572" s="27" t="s">
        <v>199</v>
      </c>
      <c r="B572" s="29" t="s">
        <v>537</v>
      </c>
      <c r="C572" s="50"/>
      <c r="D572" s="50"/>
      <c r="E572" s="50"/>
      <c r="F572" s="53">
        <f>SUM(F573+F575)</f>
        <v>5013.6000000000004</v>
      </c>
      <c r="G572" s="53">
        <f>SUM(G573+G575)</f>
        <v>17271.2</v>
      </c>
      <c r="H572" s="53">
        <f>SUM(H573+H575)</f>
        <v>21120</v>
      </c>
    </row>
    <row r="573" spans="1:8" ht="47.25">
      <c r="A573" s="27" t="s">
        <v>370</v>
      </c>
      <c r="B573" s="29" t="s">
        <v>538</v>
      </c>
      <c r="C573" s="50"/>
      <c r="D573" s="50"/>
      <c r="E573" s="50"/>
      <c r="F573" s="53">
        <f>SUM(F574)</f>
        <v>363</v>
      </c>
      <c r="G573" s="53"/>
      <c r="H573" s="53">
        <f>SUM(H574)</f>
        <v>1000</v>
      </c>
    </row>
    <row r="574" spans="1:8" ht="31.5">
      <c r="A574" s="28" t="s">
        <v>265</v>
      </c>
      <c r="B574" s="29" t="s">
        <v>538</v>
      </c>
      <c r="C574" s="50" t="s">
        <v>160</v>
      </c>
      <c r="D574" s="50" t="s">
        <v>180</v>
      </c>
      <c r="E574" s="50" t="s">
        <v>176</v>
      </c>
      <c r="F574" s="53">
        <v>363</v>
      </c>
      <c r="G574" s="53"/>
      <c r="H574" s="53">
        <v>1000</v>
      </c>
    </row>
    <row r="575" spans="1:8" ht="94.5">
      <c r="A575" s="27" t="s">
        <v>382</v>
      </c>
      <c r="B575" s="29" t="s">
        <v>781</v>
      </c>
      <c r="C575" s="50"/>
      <c r="D575" s="50"/>
      <c r="E575" s="50"/>
      <c r="F575" s="53">
        <f>SUM(F576+F577)</f>
        <v>4650.6000000000004</v>
      </c>
      <c r="G575" s="53">
        <f>SUM(G576+G577)</f>
        <v>17271.2</v>
      </c>
      <c r="H575" s="53">
        <f>SUM(H576)</f>
        <v>20120</v>
      </c>
    </row>
    <row r="576" spans="1:8" ht="31.5">
      <c r="A576" s="28" t="s">
        <v>265</v>
      </c>
      <c r="B576" s="29" t="s">
        <v>781</v>
      </c>
      <c r="C576" s="50" t="s">
        <v>160</v>
      </c>
      <c r="D576" s="50" t="s">
        <v>180</v>
      </c>
      <c r="E576" s="50" t="s">
        <v>176</v>
      </c>
      <c r="F576" s="53"/>
      <c r="G576" s="53">
        <v>17271.2</v>
      </c>
      <c r="H576" s="53">
        <v>20120</v>
      </c>
    </row>
    <row r="577" spans="1:8" ht="15.75">
      <c r="A577" s="27" t="s">
        <v>252</v>
      </c>
      <c r="B577" s="29" t="s">
        <v>781</v>
      </c>
      <c r="C577" s="50" t="s">
        <v>253</v>
      </c>
      <c r="D577" s="50" t="s">
        <v>180</v>
      </c>
      <c r="E577" s="50" t="s">
        <v>176</v>
      </c>
      <c r="F577" s="53">
        <v>4650.6000000000004</v>
      </c>
      <c r="G577" s="53"/>
      <c r="H577" s="53"/>
    </row>
    <row r="578" spans="1:8" ht="31.5">
      <c r="A578" s="28" t="s">
        <v>136</v>
      </c>
      <c r="B578" s="29" t="s">
        <v>547</v>
      </c>
      <c r="C578" s="50"/>
      <c r="D578" s="50"/>
      <c r="E578" s="50"/>
      <c r="F578" s="53">
        <f>SUM(F581+F579)</f>
        <v>55293.700000000004</v>
      </c>
      <c r="G578" s="53">
        <f>SUM(G581+G579)</f>
        <v>31459.599999999999</v>
      </c>
      <c r="H578" s="53">
        <f>SUM(H581)</f>
        <v>30417.599999999999</v>
      </c>
    </row>
    <row r="579" spans="1:8" ht="15.75">
      <c r="A579" s="28" t="s">
        <v>948</v>
      </c>
      <c r="B579" s="29" t="s">
        <v>951</v>
      </c>
      <c r="C579" s="50"/>
      <c r="D579" s="50"/>
      <c r="E579" s="50"/>
      <c r="F579" s="53">
        <f>SUM(F580)</f>
        <v>7525.4</v>
      </c>
      <c r="G579" s="53">
        <f>SUM(G580)</f>
        <v>17055.5</v>
      </c>
      <c r="H579" s="53"/>
    </row>
    <row r="580" spans="1:8" ht="31.5">
      <c r="A580" s="28" t="s">
        <v>173</v>
      </c>
      <c r="B580" s="29" t="s">
        <v>951</v>
      </c>
      <c r="C580" s="50" t="s">
        <v>246</v>
      </c>
      <c r="D580" s="50" t="s">
        <v>180</v>
      </c>
      <c r="E580" s="50" t="s">
        <v>180</v>
      </c>
      <c r="F580" s="53">
        <v>7525.4</v>
      </c>
      <c r="G580" s="53">
        <v>17055.5</v>
      </c>
      <c r="H580" s="53"/>
    </row>
    <row r="581" spans="1:8" ht="15.75">
      <c r="A581" s="27" t="s">
        <v>297</v>
      </c>
      <c r="B581" s="29" t="s">
        <v>783</v>
      </c>
      <c r="C581" s="50"/>
      <c r="D581" s="50"/>
      <c r="E581" s="50"/>
      <c r="F581" s="53">
        <f>SUM(F582)</f>
        <v>47768.3</v>
      </c>
      <c r="G581" s="53">
        <f>SUM(G582)</f>
        <v>14404.1</v>
      </c>
      <c r="H581" s="53">
        <f>SUM(H582)</f>
        <v>30417.599999999999</v>
      </c>
    </row>
    <row r="582" spans="1:8" ht="31.5">
      <c r="A582" s="28" t="s">
        <v>173</v>
      </c>
      <c r="B582" s="29" t="s">
        <v>783</v>
      </c>
      <c r="C582" s="50" t="s">
        <v>246</v>
      </c>
      <c r="D582" s="50" t="s">
        <v>180</v>
      </c>
      <c r="E582" s="50" t="s">
        <v>180</v>
      </c>
      <c r="F582" s="53">
        <v>47768.3</v>
      </c>
      <c r="G582" s="53">
        <v>14404.1</v>
      </c>
      <c r="H582" s="53">
        <v>30417.599999999999</v>
      </c>
    </row>
    <row r="583" spans="1:8" ht="47.25">
      <c r="A583" s="28" t="s">
        <v>242</v>
      </c>
      <c r="B583" s="29" t="s">
        <v>594</v>
      </c>
      <c r="C583" s="50"/>
      <c r="D583" s="50"/>
      <c r="E583" s="50"/>
      <c r="F583" s="53">
        <f>SUM(F587+F592+F595+F584)</f>
        <v>61367.7</v>
      </c>
      <c r="G583" s="53">
        <f>SUM(G587+G592+G595)</f>
        <v>20174</v>
      </c>
      <c r="H583" s="53">
        <f>SUM(H587+H592+H595)</f>
        <v>22360</v>
      </c>
    </row>
    <row r="584" spans="1:8" ht="15.75">
      <c r="A584" s="28" t="s">
        <v>25</v>
      </c>
      <c r="B584" s="29" t="s">
        <v>952</v>
      </c>
      <c r="C584" s="50"/>
      <c r="D584" s="50"/>
      <c r="E584" s="50"/>
      <c r="F584" s="53">
        <f>SUM(F585)</f>
        <v>939</v>
      </c>
      <c r="G584" s="53"/>
      <c r="H584" s="53"/>
    </row>
    <row r="585" spans="1:8" ht="15.75">
      <c r="A585" s="28" t="s">
        <v>296</v>
      </c>
      <c r="B585" s="29" t="s">
        <v>953</v>
      </c>
      <c r="C585" s="50"/>
      <c r="D585" s="50"/>
      <c r="E585" s="50"/>
      <c r="F585" s="53">
        <f>SUM(F586)</f>
        <v>939</v>
      </c>
      <c r="G585" s="53"/>
      <c r="H585" s="53"/>
    </row>
    <row r="586" spans="1:8" ht="15.75">
      <c r="A586" s="28" t="s">
        <v>157</v>
      </c>
      <c r="B586" s="29" t="s">
        <v>953</v>
      </c>
      <c r="C586" s="50" t="s">
        <v>210</v>
      </c>
      <c r="D586" s="50" t="s">
        <v>180</v>
      </c>
      <c r="E586" s="50" t="s">
        <v>177</v>
      </c>
      <c r="F586" s="53">
        <v>939</v>
      </c>
      <c r="G586" s="53"/>
      <c r="H586" s="53"/>
    </row>
    <row r="587" spans="1:8" ht="31.5">
      <c r="A587" s="27" t="s">
        <v>199</v>
      </c>
      <c r="B587" s="29" t="s">
        <v>539</v>
      </c>
      <c r="C587" s="50"/>
      <c r="D587" s="50"/>
      <c r="E587" s="50"/>
      <c r="F587" s="53">
        <f>SUM(F588+F590)</f>
        <v>11077.6</v>
      </c>
      <c r="G587" s="53">
        <f>SUM(G588+G590)</f>
        <v>20174</v>
      </c>
      <c r="H587" s="53">
        <f>SUM(H588+H590)</f>
        <v>22360</v>
      </c>
    </row>
    <row r="588" spans="1:8" ht="31.5">
      <c r="A588" s="28" t="s">
        <v>671</v>
      </c>
      <c r="B588" s="29" t="s">
        <v>672</v>
      </c>
      <c r="C588" s="50"/>
      <c r="D588" s="50"/>
      <c r="E588" s="50"/>
      <c r="F588" s="69">
        <f>SUM(F589)</f>
        <v>11074</v>
      </c>
      <c r="G588" s="69">
        <f>SUM(G589)</f>
        <v>20174</v>
      </c>
      <c r="H588" s="69">
        <f>SUM(H589)</f>
        <v>21360</v>
      </c>
    </row>
    <row r="589" spans="1:8" ht="31.5">
      <c r="A589" s="28" t="s">
        <v>265</v>
      </c>
      <c r="B589" s="29" t="s">
        <v>672</v>
      </c>
      <c r="C589" s="50" t="s">
        <v>160</v>
      </c>
      <c r="D589" s="50" t="s">
        <v>181</v>
      </c>
      <c r="E589" s="50" t="s">
        <v>180</v>
      </c>
      <c r="F589" s="69">
        <v>11074</v>
      </c>
      <c r="G589" s="69">
        <v>20174</v>
      </c>
      <c r="H589" s="69">
        <v>21360</v>
      </c>
    </row>
    <row r="590" spans="1:8" ht="15.75">
      <c r="A590" s="28" t="s">
        <v>296</v>
      </c>
      <c r="B590" s="29" t="s">
        <v>540</v>
      </c>
      <c r="C590" s="50"/>
      <c r="D590" s="50"/>
      <c r="E590" s="50"/>
      <c r="F590" s="53">
        <f>SUM(F591)</f>
        <v>3.6</v>
      </c>
      <c r="G590" s="53">
        <f>SUM(G591)</f>
        <v>0</v>
      </c>
      <c r="H590" s="53">
        <f>SUM(H591)</f>
        <v>1000</v>
      </c>
    </row>
    <row r="591" spans="1:8" ht="31.5">
      <c r="A591" s="28" t="s">
        <v>265</v>
      </c>
      <c r="B591" s="29" t="s">
        <v>540</v>
      </c>
      <c r="C591" s="50" t="s">
        <v>160</v>
      </c>
      <c r="D591" s="50" t="s">
        <v>180</v>
      </c>
      <c r="E591" s="50" t="s">
        <v>177</v>
      </c>
      <c r="F591" s="53">
        <v>3.6</v>
      </c>
      <c r="G591" s="53"/>
      <c r="H591" s="53">
        <v>1000</v>
      </c>
    </row>
    <row r="592" spans="1:8" ht="15.75">
      <c r="A592" s="63" t="s">
        <v>807</v>
      </c>
      <c r="B592" s="29" t="s">
        <v>658</v>
      </c>
      <c r="C592" s="50"/>
      <c r="D592" s="50"/>
      <c r="E592" s="50"/>
      <c r="F592" s="53">
        <f>SUM(F593)</f>
        <v>48203.9</v>
      </c>
      <c r="G592" s="53"/>
      <c r="H592" s="53"/>
    </row>
    <row r="593" spans="1:8" ht="15.75">
      <c r="A593" s="63" t="s">
        <v>659</v>
      </c>
      <c r="B593" s="29" t="s">
        <v>785</v>
      </c>
      <c r="C593" s="50"/>
      <c r="D593" s="50"/>
      <c r="E593" s="50"/>
      <c r="F593" s="53">
        <f>SUM(F594:F594)</f>
        <v>48203.9</v>
      </c>
      <c r="G593" s="53"/>
      <c r="H593" s="53"/>
    </row>
    <row r="594" spans="1:8" ht="31.5">
      <c r="A594" s="28" t="s">
        <v>265</v>
      </c>
      <c r="B594" s="29" t="s">
        <v>785</v>
      </c>
      <c r="C594" s="50" t="s">
        <v>160</v>
      </c>
      <c r="D594" s="50" t="s">
        <v>181</v>
      </c>
      <c r="E594" s="50" t="s">
        <v>180</v>
      </c>
      <c r="F594" s="53">
        <v>48203.9</v>
      </c>
      <c r="G594" s="53"/>
      <c r="H594" s="53"/>
    </row>
    <row r="595" spans="1:8" ht="31.5">
      <c r="A595" s="28" t="s">
        <v>811</v>
      </c>
      <c r="B595" s="29" t="s">
        <v>813</v>
      </c>
      <c r="C595" s="50"/>
      <c r="D595" s="50"/>
      <c r="E595" s="50"/>
      <c r="F595" s="53">
        <f>SUM(F596:F596)</f>
        <v>1147.2</v>
      </c>
      <c r="G595" s="53"/>
      <c r="H595" s="53"/>
    </row>
    <row r="596" spans="1:8" ht="31.5">
      <c r="A596" s="28" t="s">
        <v>812</v>
      </c>
      <c r="B596" s="29" t="s">
        <v>954</v>
      </c>
      <c r="C596" s="50"/>
      <c r="D596" s="50"/>
      <c r="E596" s="50"/>
      <c r="F596" s="53">
        <f>SUM(F597:F597)</f>
        <v>1147.2</v>
      </c>
      <c r="G596" s="53"/>
      <c r="H596" s="53"/>
    </row>
    <row r="597" spans="1:8" ht="15.75">
      <c r="A597" s="28" t="s">
        <v>157</v>
      </c>
      <c r="B597" s="29" t="s">
        <v>954</v>
      </c>
      <c r="C597" s="50" t="s">
        <v>210</v>
      </c>
      <c r="D597" s="50" t="s">
        <v>181</v>
      </c>
      <c r="E597" s="50" t="s">
        <v>180</v>
      </c>
      <c r="F597" s="53">
        <v>1147.2</v>
      </c>
      <c r="G597" s="53"/>
      <c r="H597" s="53"/>
    </row>
    <row r="598" spans="1:8" ht="31.5">
      <c r="A598" s="28" t="s">
        <v>862</v>
      </c>
      <c r="B598" s="29" t="s">
        <v>863</v>
      </c>
      <c r="C598" s="50"/>
      <c r="D598" s="50"/>
      <c r="E598" s="50"/>
      <c r="F598" s="53">
        <f t="shared" ref="F598:H600" si="31">SUM(F599:F599)</f>
        <v>1869.7</v>
      </c>
      <c r="G598" s="53">
        <f t="shared" si="31"/>
        <v>1882.1</v>
      </c>
      <c r="H598" s="53">
        <f t="shared" si="31"/>
        <v>1985.3</v>
      </c>
    </row>
    <row r="599" spans="1:8" ht="31.5">
      <c r="A599" s="28" t="s">
        <v>864</v>
      </c>
      <c r="B599" s="29" t="s">
        <v>865</v>
      </c>
      <c r="C599" s="50"/>
      <c r="D599" s="50"/>
      <c r="E599" s="50"/>
      <c r="F599" s="53">
        <f t="shared" si="31"/>
        <v>1869.7</v>
      </c>
      <c r="G599" s="53">
        <f t="shared" si="31"/>
        <v>1882.1</v>
      </c>
      <c r="H599" s="53">
        <f t="shared" si="31"/>
        <v>1985.3</v>
      </c>
    </row>
    <row r="600" spans="1:8" ht="47.25">
      <c r="A600" s="28" t="s">
        <v>866</v>
      </c>
      <c r="B600" s="29" t="s">
        <v>867</v>
      </c>
      <c r="C600" s="50"/>
      <c r="D600" s="50"/>
      <c r="E600" s="50"/>
      <c r="F600" s="53">
        <f t="shared" si="31"/>
        <v>1869.7</v>
      </c>
      <c r="G600" s="53">
        <f t="shared" si="31"/>
        <v>1882.1</v>
      </c>
      <c r="H600" s="53">
        <f t="shared" si="31"/>
        <v>1985.3</v>
      </c>
    </row>
    <row r="601" spans="1:8" ht="31.5">
      <c r="A601" s="28" t="s">
        <v>57</v>
      </c>
      <c r="B601" s="29" t="s">
        <v>867</v>
      </c>
      <c r="C601" s="29" t="s">
        <v>58</v>
      </c>
      <c r="D601" s="29" t="s">
        <v>144</v>
      </c>
      <c r="E601" s="29" t="s">
        <v>179</v>
      </c>
      <c r="F601" s="69">
        <v>1869.7</v>
      </c>
      <c r="G601" s="69">
        <v>1882.1</v>
      </c>
      <c r="H601" s="69">
        <v>1985.3</v>
      </c>
    </row>
    <row r="602" spans="1:8" ht="63">
      <c r="A602" s="28" t="s">
        <v>614</v>
      </c>
      <c r="B602" s="29" t="s">
        <v>573</v>
      </c>
      <c r="C602" s="50"/>
      <c r="D602" s="50"/>
      <c r="E602" s="50"/>
      <c r="F602" s="53">
        <f>SUM(F606+F603)</f>
        <v>111411.7</v>
      </c>
      <c r="G602" s="53"/>
      <c r="H602" s="53"/>
    </row>
    <row r="603" spans="1:8" ht="31.5">
      <c r="A603" s="27" t="s">
        <v>199</v>
      </c>
      <c r="B603" s="29" t="s">
        <v>955</v>
      </c>
      <c r="C603" s="50"/>
      <c r="D603" s="50"/>
      <c r="E603" s="50"/>
      <c r="F603" s="53">
        <f>SUM(F604:F604)</f>
        <v>1212.5</v>
      </c>
      <c r="G603" s="53"/>
      <c r="H603" s="53"/>
    </row>
    <row r="604" spans="1:8" ht="47.25">
      <c r="A604" s="28" t="s">
        <v>956</v>
      </c>
      <c r="B604" s="29" t="s">
        <v>957</v>
      </c>
      <c r="C604" s="50"/>
      <c r="D604" s="50"/>
      <c r="E604" s="50"/>
      <c r="F604" s="53">
        <f>SUM(F605:F605)</f>
        <v>1212.5</v>
      </c>
      <c r="G604" s="53"/>
      <c r="H604" s="53"/>
    </row>
    <row r="605" spans="1:8" ht="31.5">
      <c r="A605" s="28" t="s">
        <v>265</v>
      </c>
      <c r="B605" s="29" t="s">
        <v>957</v>
      </c>
      <c r="C605" s="50" t="s">
        <v>160</v>
      </c>
      <c r="D605" s="50" t="s">
        <v>180</v>
      </c>
      <c r="E605" s="50" t="s">
        <v>175</v>
      </c>
      <c r="F605" s="53">
        <v>1212.5</v>
      </c>
      <c r="G605" s="53"/>
      <c r="H605" s="53"/>
    </row>
    <row r="606" spans="1:8" ht="31.5">
      <c r="A606" s="28" t="s">
        <v>136</v>
      </c>
      <c r="B606" s="29" t="s">
        <v>580</v>
      </c>
      <c r="C606" s="50"/>
      <c r="D606" s="50"/>
      <c r="E606" s="50"/>
      <c r="F606" s="53">
        <f>SUM(F607:F607)</f>
        <v>110199.2</v>
      </c>
      <c r="G606" s="53"/>
      <c r="H606" s="53"/>
    </row>
    <row r="607" spans="1:8" ht="63">
      <c r="A607" s="27" t="s">
        <v>381</v>
      </c>
      <c r="B607" s="29" t="s">
        <v>780</v>
      </c>
      <c r="C607" s="50"/>
      <c r="D607" s="50"/>
      <c r="E607" s="50"/>
      <c r="F607" s="53">
        <f>SUM(F608+F609)</f>
        <v>110199.2</v>
      </c>
      <c r="G607" s="53"/>
      <c r="H607" s="53"/>
    </row>
    <row r="608" spans="1:8" ht="31.5">
      <c r="A608" s="28" t="s">
        <v>173</v>
      </c>
      <c r="B608" s="29" t="s">
        <v>780</v>
      </c>
      <c r="C608" s="50" t="s">
        <v>246</v>
      </c>
      <c r="D608" s="50" t="s">
        <v>180</v>
      </c>
      <c r="E608" s="50" t="s">
        <v>175</v>
      </c>
      <c r="F608" s="53">
        <v>109799.2</v>
      </c>
      <c r="G608" s="53"/>
      <c r="H608" s="53"/>
    </row>
    <row r="609" spans="1:8" ht="15.75">
      <c r="A609" s="27" t="s">
        <v>252</v>
      </c>
      <c r="B609" s="29" t="s">
        <v>780</v>
      </c>
      <c r="C609" s="50" t="s">
        <v>253</v>
      </c>
      <c r="D609" s="50" t="s">
        <v>180</v>
      </c>
      <c r="E609" s="50" t="s">
        <v>175</v>
      </c>
      <c r="F609" s="53">
        <v>400</v>
      </c>
      <c r="G609" s="53"/>
      <c r="H609" s="53"/>
    </row>
    <row r="610" spans="1:8" ht="31.5">
      <c r="A610" s="131" t="s">
        <v>1083</v>
      </c>
      <c r="B610" s="132" t="s">
        <v>1085</v>
      </c>
      <c r="C610" s="50"/>
      <c r="D610" s="50"/>
      <c r="E610" s="50"/>
      <c r="F610" s="53">
        <f>SUM(F611:F611)</f>
        <v>2264</v>
      </c>
      <c r="G610" s="53"/>
      <c r="H610" s="53"/>
    </row>
    <row r="611" spans="1:8" ht="15.75">
      <c r="A611" s="131" t="s">
        <v>25</v>
      </c>
      <c r="B611" s="132" t="s">
        <v>1086</v>
      </c>
      <c r="C611" s="50"/>
      <c r="D611" s="50"/>
      <c r="E611" s="50"/>
      <c r="F611" s="53">
        <f>SUM(F612:F612)</f>
        <v>2264</v>
      </c>
      <c r="G611" s="53"/>
      <c r="H611" s="53"/>
    </row>
    <row r="612" spans="1:8" ht="47.25">
      <c r="A612" s="131" t="s">
        <v>1084</v>
      </c>
      <c r="B612" s="132" t="s">
        <v>1087</v>
      </c>
      <c r="C612" s="50"/>
      <c r="D612" s="50"/>
      <c r="E612" s="50"/>
      <c r="F612" s="53">
        <f>SUM(F613:F613)</f>
        <v>2264</v>
      </c>
      <c r="G612" s="53"/>
      <c r="H612" s="53"/>
    </row>
    <row r="613" spans="1:8" ht="15.75">
      <c r="A613" s="131" t="s">
        <v>157</v>
      </c>
      <c r="B613" s="132" t="s">
        <v>1087</v>
      </c>
      <c r="C613" s="50" t="s">
        <v>210</v>
      </c>
      <c r="D613" s="50" t="s">
        <v>180</v>
      </c>
      <c r="E613" s="50" t="s">
        <v>176</v>
      </c>
      <c r="F613" s="53">
        <v>2264</v>
      </c>
      <c r="G613" s="53"/>
      <c r="H613" s="53"/>
    </row>
    <row r="614" spans="1:8" ht="47.25">
      <c r="A614" s="20" t="s">
        <v>276</v>
      </c>
      <c r="B614" s="12" t="s">
        <v>458</v>
      </c>
      <c r="C614" s="51"/>
      <c r="D614" s="51"/>
      <c r="E614" s="51"/>
      <c r="F614" s="70">
        <f>SUM(F615+F619)</f>
        <v>2755.6</v>
      </c>
      <c r="G614" s="70">
        <f>SUM(G615+G619)</f>
        <v>370</v>
      </c>
      <c r="H614" s="70">
        <f>SUM(H615+H619)</f>
        <v>370</v>
      </c>
    </row>
    <row r="615" spans="1:8" ht="31.5">
      <c r="A615" s="27" t="s">
        <v>199</v>
      </c>
      <c r="B615" s="29" t="s">
        <v>470</v>
      </c>
      <c r="C615" s="50"/>
      <c r="D615" s="50"/>
      <c r="E615" s="50"/>
      <c r="F615" s="53">
        <f>SUM(F616:F616)</f>
        <v>392.6</v>
      </c>
      <c r="G615" s="53">
        <f>SUM(G616)</f>
        <v>370</v>
      </c>
      <c r="H615" s="53">
        <f>SUM(H616)</f>
        <v>370</v>
      </c>
    </row>
    <row r="616" spans="1:8" ht="15.75">
      <c r="A616" s="27" t="s">
        <v>43</v>
      </c>
      <c r="B616" s="29" t="s">
        <v>471</v>
      </c>
      <c r="C616" s="50"/>
      <c r="D616" s="50"/>
      <c r="E616" s="50"/>
      <c r="F616" s="53">
        <f>SUM(F617+F618)</f>
        <v>392.6</v>
      </c>
      <c r="G616" s="53">
        <f>SUM(G617)</f>
        <v>370</v>
      </c>
      <c r="H616" s="53">
        <f>SUM(H617)</f>
        <v>370</v>
      </c>
    </row>
    <row r="617" spans="1:8" ht="31.5">
      <c r="A617" s="28" t="s">
        <v>265</v>
      </c>
      <c r="B617" s="29" t="s">
        <v>471</v>
      </c>
      <c r="C617" s="50" t="s">
        <v>160</v>
      </c>
      <c r="D617" s="50" t="s">
        <v>182</v>
      </c>
      <c r="E617" s="50" t="s">
        <v>182</v>
      </c>
      <c r="F617" s="53">
        <v>382.6</v>
      </c>
      <c r="G617" s="53">
        <v>370</v>
      </c>
      <c r="H617" s="53">
        <v>370</v>
      </c>
    </row>
    <row r="618" spans="1:8" ht="31.5">
      <c r="A618" s="28" t="s">
        <v>57</v>
      </c>
      <c r="B618" s="29" t="s">
        <v>471</v>
      </c>
      <c r="C618" s="50" t="s">
        <v>58</v>
      </c>
      <c r="D618" s="50" t="s">
        <v>182</v>
      </c>
      <c r="E618" s="50" t="s">
        <v>182</v>
      </c>
      <c r="F618" s="53">
        <v>10</v>
      </c>
      <c r="G618" s="53"/>
      <c r="H618" s="53"/>
    </row>
    <row r="619" spans="1:8" ht="15.75">
      <c r="A619" s="63" t="s">
        <v>879</v>
      </c>
      <c r="B619" s="29" t="s">
        <v>472</v>
      </c>
      <c r="C619" s="50"/>
      <c r="D619" s="50"/>
      <c r="E619" s="50"/>
      <c r="F619" s="53">
        <f>SUM(F622+F620)</f>
        <v>2363</v>
      </c>
      <c r="G619" s="53"/>
      <c r="H619" s="53"/>
    </row>
    <row r="620" spans="1:8" ht="47.25">
      <c r="A620" s="28" t="s">
        <v>958</v>
      </c>
      <c r="B620" s="29" t="s">
        <v>959</v>
      </c>
      <c r="C620" s="50"/>
      <c r="D620" s="50"/>
      <c r="E620" s="50"/>
      <c r="F620" s="53">
        <f>SUM(F621)</f>
        <v>2000</v>
      </c>
      <c r="G620" s="53"/>
      <c r="H620" s="53"/>
    </row>
    <row r="621" spans="1:8" ht="47.25">
      <c r="A621" s="28" t="s">
        <v>244</v>
      </c>
      <c r="B621" s="29" t="s">
        <v>959</v>
      </c>
      <c r="C621" s="50" t="s">
        <v>7</v>
      </c>
      <c r="D621" s="50" t="s">
        <v>182</v>
      </c>
      <c r="E621" s="50" t="s">
        <v>182</v>
      </c>
      <c r="F621" s="53">
        <v>2000</v>
      </c>
      <c r="G621" s="53"/>
      <c r="H621" s="53"/>
    </row>
    <row r="622" spans="1:8" ht="31.5">
      <c r="A622" s="27" t="s">
        <v>3</v>
      </c>
      <c r="B622" s="29" t="s">
        <v>473</v>
      </c>
      <c r="C622" s="50"/>
      <c r="D622" s="50"/>
      <c r="E622" s="50"/>
      <c r="F622" s="53">
        <f>SUM(F623)</f>
        <v>363</v>
      </c>
      <c r="G622" s="53"/>
      <c r="H622" s="53"/>
    </row>
    <row r="623" spans="1:8" ht="31.5">
      <c r="A623" s="28" t="s">
        <v>265</v>
      </c>
      <c r="B623" s="29" t="s">
        <v>473</v>
      </c>
      <c r="C623" s="50" t="s">
        <v>160</v>
      </c>
      <c r="D623" s="50" t="s">
        <v>182</v>
      </c>
      <c r="E623" s="50" t="s">
        <v>182</v>
      </c>
      <c r="F623" s="53">
        <v>363</v>
      </c>
      <c r="G623" s="53"/>
      <c r="H623" s="53"/>
    </row>
    <row r="624" spans="1:8" ht="110.25">
      <c r="A624" s="20" t="s">
        <v>93</v>
      </c>
      <c r="B624" s="12" t="s">
        <v>508</v>
      </c>
      <c r="C624" s="51"/>
      <c r="D624" s="51"/>
      <c r="E624" s="51"/>
      <c r="F624" s="70">
        <f>SUM(F625+F630+F636+F643)</f>
        <v>7863.3000000000011</v>
      </c>
      <c r="G624" s="70">
        <f>SUM(G625+G630+G636)</f>
        <v>6308.6</v>
      </c>
      <c r="H624" s="70">
        <f>SUM(H625+H630+H636)</f>
        <v>6308.6</v>
      </c>
    </row>
    <row r="625" spans="1:8" ht="78.75">
      <c r="A625" s="28" t="s">
        <v>312</v>
      </c>
      <c r="B625" s="29" t="s">
        <v>509</v>
      </c>
      <c r="C625" s="51"/>
      <c r="D625" s="51"/>
      <c r="E625" s="51"/>
      <c r="F625" s="53">
        <f>SUM(F628+F626)</f>
        <v>2276.6000000000004</v>
      </c>
      <c r="G625" s="53">
        <f>SUM(G628)</f>
        <v>1382.9</v>
      </c>
      <c r="H625" s="53">
        <f>SUM(H628)</f>
        <v>1382.9</v>
      </c>
    </row>
    <row r="626" spans="1:8" ht="31.5">
      <c r="A626" s="28" t="s">
        <v>960</v>
      </c>
      <c r="B626" s="29" t="s">
        <v>961</v>
      </c>
      <c r="C626" s="51"/>
      <c r="D626" s="51"/>
      <c r="E626" s="51"/>
      <c r="F626" s="53">
        <f>SUM(F627)</f>
        <v>893.7</v>
      </c>
      <c r="G626" s="53"/>
      <c r="H626" s="53"/>
    </row>
    <row r="627" spans="1:8" ht="15.75">
      <c r="A627" s="28" t="s">
        <v>157</v>
      </c>
      <c r="B627" s="29" t="s">
        <v>961</v>
      </c>
      <c r="C627" s="50" t="s">
        <v>210</v>
      </c>
      <c r="D627" s="50" t="s">
        <v>177</v>
      </c>
      <c r="E627" s="50" t="s">
        <v>144</v>
      </c>
      <c r="F627" s="53">
        <v>893.7</v>
      </c>
      <c r="G627" s="53"/>
      <c r="H627" s="53"/>
    </row>
    <row r="628" spans="1:8" ht="47.25">
      <c r="A628" s="28" t="s">
        <v>374</v>
      </c>
      <c r="B628" s="29" t="s">
        <v>774</v>
      </c>
      <c r="C628" s="50"/>
      <c r="D628" s="50"/>
      <c r="E628" s="50"/>
      <c r="F628" s="53">
        <f>SUM(F629)</f>
        <v>1382.9</v>
      </c>
      <c r="G628" s="53">
        <f>SUM(G629)</f>
        <v>1382.9</v>
      </c>
      <c r="H628" s="53">
        <f>SUM(H629)</f>
        <v>1382.9</v>
      </c>
    </row>
    <row r="629" spans="1:8" ht="15.75">
      <c r="A629" s="28" t="s">
        <v>157</v>
      </c>
      <c r="B629" s="29" t="s">
        <v>774</v>
      </c>
      <c r="C629" s="50" t="s">
        <v>210</v>
      </c>
      <c r="D629" s="50" t="s">
        <v>177</v>
      </c>
      <c r="E629" s="50" t="s">
        <v>144</v>
      </c>
      <c r="F629" s="69">
        <v>1382.9</v>
      </c>
      <c r="G629" s="69">
        <v>1382.9</v>
      </c>
      <c r="H629" s="69">
        <v>1382.9</v>
      </c>
    </row>
    <row r="630" spans="1:8" ht="15.75">
      <c r="A630" s="27" t="s">
        <v>77</v>
      </c>
      <c r="B630" s="29" t="s">
        <v>510</v>
      </c>
      <c r="C630" s="50"/>
      <c r="D630" s="50"/>
      <c r="E630" s="50"/>
      <c r="F630" s="53">
        <f>SUM(F631)</f>
        <v>3622.2000000000003</v>
      </c>
      <c r="G630" s="53">
        <f>SUM(G631)</f>
        <v>3492.9</v>
      </c>
      <c r="H630" s="53">
        <f>SUM(H631)</f>
        <v>3492.9</v>
      </c>
    </row>
    <row r="631" spans="1:8" ht="47.25">
      <c r="A631" s="28" t="s">
        <v>348</v>
      </c>
      <c r="B631" s="29" t="s">
        <v>511</v>
      </c>
      <c r="C631" s="50"/>
      <c r="D631" s="50"/>
      <c r="E631" s="50"/>
      <c r="F631" s="53">
        <f>SUM(F634:F635)+F632</f>
        <v>3622.2000000000003</v>
      </c>
      <c r="G631" s="53">
        <f>SUM(G634:G635)</f>
        <v>3492.9</v>
      </c>
      <c r="H631" s="53">
        <f>SUM(H634:H635)</f>
        <v>3492.9</v>
      </c>
    </row>
    <row r="632" spans="1:8" ht="31.5">
      <c r="A632" s="28" t="s">
        <v>265</v>
      </c>
      <c r="B632" s="29" t="s">
        <v>511</v>
      </c>
      <c r="C632" s="50" t="s">
        <v>160</v>
      </c>
      <c r="D632" s="50" t="s">
        <v>177</v>
      </c>
      <c r="E632" s="50" t="s">
        <v>143</v>
      </c>
      <c r="F632" s="53">
        <v>0.1</v>
      </c>
      <c r="G632" s="53"/>
      <c r="H632" s="53"/>
    </row>
    <row r="633" spans="1:8" ht="47.25">
      <c r="A633" s="28" t="s">
        <v>348</v>
      </c>
      <c r="B633" s="29" t="s">
        <v>511</v>
      </c>
      <c r="C633" s="50"/>
      <c r="D633" s="50"/>
      <c r="E633" s="50"/>
      <c r="F633" s="53">
        <f>SUM(F634:F635)</f>
        <v>3622.1000000000004</v>
      </c>
      <c r="G633" s="53"/>
      <c r="H633" s="53"/>
    </row>
    <row r="634" spans="1:8" ht="78.75">
      <c r="A634" s="28" t="s">
        <v>56</v>
      </c>
      <c r="B634" s="29" t="s">
        <v>511</v>
      </c>
      <c r="C634" s="50" t="s">
        <v>64</v>
      </c>
      <c r="D634" s="50" t="s">
        <v>177</v>
      </c>
      <c r="E634" s="50" t="s">
        <v>144</v>
      </c>
      <c r="F634" s="53">
        <v>3460.3</v>
      </c>
      <c r="G634" s="53">
        <v>3460.3</v>
      </c>
      <c r="H634" s="53">
        <v>3460.3</v>
      </c>
    </row>
    <row r="635" spans="1:8" ht="31.5">
      <c r="A635" s="28" t="s">
        <v>265</v>
      </c>
      <c r="B635" s="29" t="s">
        <v>511</v>
      </c>
      <c r="C635" s="50" t="s">
        <v>160</v>
      </c>
      <c r="D635" s="50" t="s">
        <v>177</v>
      </c>
      <c r="E635" s="50" t="s">
        <v>144</v>
      </c>
      <c r="F635" s="53">
        <v>161.80000000000001</v>
      </c>
      <c r="G635" s="53">
        <v>32.6</v>
      </c>
      <c r="H635" s="53">
        <v>32.6</v>
      </c>
    </row>
    <row r="636" spans="1:8" ht="31.5">
      <c r="A636" s="27" t="s">
        <v>199</v>
      </c>
      <c r="B636" s="29" t="s">
        <v>512</v>
      </c>
      <c r="C636" s="50"/>
      <c r="D636" s="50"/>
      <c r="E636" s="50"/>
      <c r="F636" s="53">
        <f>SUM(F641+F639+F637)</f>
        <v>1329.4</v>
      </c>
      <c r="G636" s="53">
        <f>SUM(G641+G639+G637)</f>
        <v>1432.8</v>
      </c>
      <c r="H636" s="53">
        <f>SUM(H641+H639+H637)</f>
        <v>1432.8</v>
      </c>
    </row>
    <row r="637" spans="1:8" ht="236.25">
      <c r="A637" s="64" t="s">
        <v>662</v>
      </c>
      <c r="B637" s="29" t="s">
        <v>775</v>
      </c>
      <c r="C637" s="50"/>
      <c r="D637" s="50"/>
      <c r="E637" s="50"/>
      <c r="F637" s="53">
        <f>SUM(F638)</f>
        <v>577.1</v>
      </c>
      <c r="G637" s="53">
        <f>SUM(G638)</f>
        <v>577.1</v>
      </c>
      <c r="H637" s="53">
        <f>SUM(H638)</f>
        <v>577.1</v>
      </c>
    </row>
    <row r="638" spans="1:8" ht="31.5">
      <c r="A638" s="28" t="s">
        <v>265</v>
      </c>
      <c r="B638" s="29" t="s">
        <v>775</v>
      </c>
      <c r="C638" s="50" t="s">
        <v>160</v>
      </c>
      <c r="D638" s="50" t="s">
        <v>177</v>
      </c>
      <c r="E638" s="50" t="s">
        <v>144</v>
      </c>
      <c r="F638" s="69">
        <v>577.1</v>
      </c>
      <c r="G638" s="69">
        <v>577.1</v>
      </c>
      <c r="H638" s="69">
        <v>577.1</v>
      </c>
    </row>
    <row r="639" spans="1:8" ht="31.5">
      <c r="A639" s="28" t="s">
        <v>349</v>
      </c>
      <c r="B639" s="29" t="s">
        <v>513</v>
      </c>
      <c r="C639" s="50"/>
      <c r="D639" s="50"/>
      <c r="E639" s="50"/>
      <c r="F639" s="53">
        <f>SUM(F640)</f>
        <v>104.9</v>
      </c>
      <c r="G639" s="53">
        <f>SUM(G640)</f>
        <v>104.9</v>
      </c>
      <c r="H639" s="53">
        <f>SUM(H640)</f>
        <v>104.9</v>
      </c>
    </row>
    <row r="640" spans="1:8" ht="31.5">
      <c r="A640" s="28" t="s">
        <v>265</v>
      </c>
      <c r="B640" s="29" t="s">
        <v>513</v>
      </c>
      <c r="C640" s="50" t="s">
        <v>160</v>
      </c>
      <c r="D640" s="50" t="s">
        <v>177</v>
      </c>
      <c r="E640" s="50" t="s">
        <v>144</v>
      </c>
      <c r="F640" s="53">
        <v>104.9</v>
      </c>
      <c r="G640" s="53">
        <v>104.9</v>
      </c>
      <c r="H640" s="53">
        <v>104.9</v>
      </c>
    </row>
    <row r="641" spans="1:8" ht="47.25">
      <c r="A641" s="28" t="s">
        <v>208</v>
      </c>
      <c r="B641" s="29" t="s">
        <v>514</v>
      </c>
      <c r="C641" s="50"/>
      <c r="D641" s="50"/>
      <c r="E641" s="50"/>
      <c r="F641" s="53">
        <f>SUM(F642)</f>
        <v>647.4</v>
      </c>
      <c r="G641" s="53">
        <f>SUM(G642)</f>
        <v>750.8</v>
      </c>
      <c r="H641" s="53">
        <f>SUM(H642)</f>
        <v>750.8</v>
      </c>
    </row>
    <row r="642" spans="1:8" ht="31.5">
      <c r="A642" s="28" t="s">
        <v>265</v>
      </c>
      <c r="B642" s="29" t="s">
        <v>514</v>
      </c>
      <c r="C642" s="50" t="s">
        <v>160</v>
      </c>
      <c r="D642" s="50" t="s">
        <v>177</v>
      </c>
      <c r="E642" s="50" t="s">
        <v>143</v>
      </c>
      <c r="F642" s="53">
        <v>647.4</v>
      </c>
      <c r="G642" s="53">
        <v>750.8</v>
      </c>
      <c r="H642" s="53">
        <v>750.8</v>
      </c>
    </row>
    <row r="643" spans="1:8" ht="47.25">
      <c r="A643" s="131" t="s">
        <v>233</v>
      </c>
      <c r="B643" s="132" t="s">
        <v>1089</v>
      </c>
      <c r="C643" s="50"/>
      <c r="D643" s="50"/>
      <c r="E643" s="50"/>
      <c r="F643" s="53">
        <f>SUM(F644)</f>
        <v>635.1</v>
      </c>
      <c r="G643" s="53"/>
      <c r="H643" s="53"/>
    </row>
    <row r="644" spans="1:8" ht="47.25">
      <c r="A644" s="131" t="s">
        <v>1088</v>
      </c>
      <c r="B644" s="132" t="s">
        <v>1090</v>
      </c>
      <c r="C644" s="50"/>
      <c r="D644" s="50"/>
      <c r="E644" s="50"/>
      <c r="F644" s="53">
        <f>SUM(F645)</f>
        <v>635.1</v>
      </c>
      <c r="G644" s="53"/>
      <c r="H644" s="53"/>
    </row>
    <row r="645" spans="1:8" ht="47.25">
      <c r="A645" s="131" t="s">
        <v>244</v>
      </c>
      <c r="B645" s="132" t="s">
        <v>1090</v>
      </c>
      <c r="C645" s="50" t="s">
        <v>7</v>
      </c>
      <c r="D645" s="50" t="s">
        <v>149</v>
      </c>
      <c r="E645" s="50" t="s">
        <v>176</v>
      </c>
      <c r="F645" s="53">
        <v>635.1</v>
      </c>
      <c r="G645" s="53"/>
      <c r="H645" s="53"/>
    </row>
    <row r="646" spans="1:8" ht="47.25">
      <c r="A646" s="28" t="s">
        <v>673</v>
      </c>
      <c r="B646" s="29" t="s">
        <v>656</v>
      </c>
      <c r="C646" s="51"/>
      <c r="D646" s="51"/>
      <c r="E646" s="51"/>
      <c r="F646" s="70">
        <f>SUM(F650+F647)</f>
        <v>14908</v>
      </c>
      <c r="G646" s="70"/>
      <c r="H646" s="70"/>
    </row>
    <row r="647" spans="1:8" ht="78.75">
      <c r="A647" s="131" t="s">
        <v>312</v>
      </c>
      <c r="B647" s="132" t="s">
        <v>1092</v>
      </c>
      <c r="C647" s="51"/>
      <c r="D647" s="51"/>
      <c r="E647" s="51"/>
      <c r="F647" s="53">
        <f>SUM(F648)</f>
        <v>572.79999999999995</v>
      </c>
      <c r="G647" s="70"/>
      <c r="H647" s="70"/>
    </row>
    <row r="648" spans="1:8" ht="31.5">
      <c r="A648" s="131" t="s">
        <v>1091</v>
      </c>
      <c r="B648" s="132" t="s">
        <v>1093</v>
      </c>
      <c r="C648" s="51"/>
      <c r="D648" s="51"/>
      <c r="E648" s="51"/>
      <c r="F648" s="53">
        <f>SUM(F649)</f>
        <v>572.79999999999995</v>
      </c>
      <c r="G648" s="70"/>
      <c r="H648" s="70"/>
    </row>
    <row r="649" spans="1:8" ht="15.75">
      <c r="A649" s="131" t="s">
        <v>157</v>
      </c>
      <c r="B649" s="132" t="s">
        <v>1093</v>
      </c>
      <c r="C649" s="50" t="s">
        <v>210</v>
      </c>
      <c r="D649" s="50" t="s">
        <v>180</v>
      </c>
      <c r="E649" s="50" t="s">
        <v>177</v>
      </c>
      <c r="F649" s="53">
        <v>572.79999999999995</v>
      </c>
      <c r="G649" s="70"/>
      <c r="H649" s="70"/>
    </row>
    <row r="650" spans="1:8" ht="31.5">
      <c r="A650" s="27" t="s">
        <v>199</v>
      </c>
      <c r="B650" s="29" t="s">
        <v>661</v>
      </c>
      <c r="C650" s="50"/>
      <c r="D650" s="50"/>
      <c r="E650" s="50"/>
      <c r="F650" s="53">
        <f>SUM(F651)</f>
        <v>14335.2</v>
      </c>
      <c r="G650" s="53"/>
      <c r="H650" s="53"/>
    </row>
    <row r="651" spans="1:8" ht="31.5">
      <c r="A651" s="63" t="s">
        <v>660</v>
      </c>
      <c r="B651" s="29" t="s">
        <v>782</v>
      </c>
      <c r="C651" s="50"/>
      <c r="D651" s="50"/>
      <c r="E651" s="50"/>
      <c r="F651" s="53">
        <f>SUM(F652)</f>
        <v>14335.2</v>
      </c>
      <c r="G651" s="53"/>
      <c r="H651" s="53"/>
    </row>
    <row r="652" spans="1:8" ht="31.5">
      <c r="A652" s="28" t="s">
        <v>265</v>
      </c>
      <c r="B652" s="29" t="s">
        <v>782</v>
      </c>
      <c r="C652" s="50" t="s">
        <v>160</v>
      </c>
      <c r="D652" s="50" t="s">
        <v>180</v>
      </c>
      <c r="E652" s="50" t="s">
        <v>177</v>
      </c>
      <c r="F652" s="53">
        <v>14335.2</v>
      </c>
      <c r="G652" s="53"/>
      <c r="H652" s="53"/>
    </row>
    <row r="653" spans="1:8" ht="63">
      <c r="A653" s="21" t="s">
        <v>350</v>
      </c>
      <c r="B653" s="12" t="s">
        <v>567</v>
      </c>
      <c r="C653" s="51"/>
      <c r="D653" s="51"/>
      <c r="E653" s="51"/>
      <c r="F653" s="70">
        <f>SUM(F657+F661+F654)</f>
        <v>15147.099999999999</v>
      </c>
      <c r="G653" s="70">
        <f>SUM(G657+G661)</f>
        <v>11957.4</v>
      </c>
      <c r="H653" s="70">
        <f>SUM(H657+H661)</f>
        <v>11957.4</v>
      </c>
    </row>
    <row r="654" spans="1:8" ht="78.75">
      <c r="A654" s="28" t="s">
        <v>312</v>
      </c>
      <c r="B654" s="29" t="s">
        <v>962</v>
      </c>
      <c r="C654" s="51"/>
      <c r="D654" s="51"/>
      <c r="E654" s="51"/>
      <c r="F654" s="53">
        <f>SUM(F655)</f>
        <v>3098.7</v>
      </c>
      <c r="G654" s="70"/>
      <c r="H654" s="70"/>
    </row>
    <row r="655" spans="1:8" ht="31.5">
      <c r="A655" s="28" t="s">
        <v>376</v>
      </c>
      <c r="B655" s="29" t="s">
        <v>963</v>
      </c>
      <c r="C655" s="51"/>
      <c r="D655" s="51"/>
      <c r="E655" s="51"/>
      <c r="F655" s="53">
        <f>SUM(F656)</f>
        <v>3098.7</v>
      </c>
      <c r="G655" s="70"/>
      <c r="H655" s="70"/>
    </row>
    <row r="656" spans="1:8" ht="15.75">
      <c r="A656" s="28" t="s">
        <v>157</v>
      </c>
      <c r="B656" s="29" t="s">
        <v>963</v>
      </c>
      <c r="C656" s="50" t="s">
        <v>210</v>
      </c>
      <c r="D656" s="50" t="s">
        <v>175</v>
      </c>
      <c r="E656" s="50" t="s">
        <v>99</v>
      </c>
      <c r="F656" s="53">
        <v>3098.7</v>
      </c>
      <c r="G656" s="70"/>
      <c r="H656" s="70"/>
    </row>
    <row r="657" spans="1:8" ht="15.75">
      <c r="A657" s="27" t="s">
        <v>77</v>
      </c>
      <c r="B657" s="29" t="s">
        <v>568</v>
      </c>
      <c r="C657" s="50"/>
      <c r="D657" s="50"/>
      <c r="E657" s="50"/>
      <c r="F657" s="53">
        <f>SUM(F658)</f>
        <v>9657.4</v>
      </c>
      <c r="G657" s="53">
        <f>SUM(G658)</f>
        <v>9657.4</v>
      </c>
      <c r="H657" s="53">
        <f>SUM(H658)</f>
        <v>9657.4</v>
      </c>
    </row>
    <row r="658" spans="1:8" ht="31.5">
      <c r="A658" s="27" t="s">
        <v>72</v>
      </c>
      <c r="B658" s="29" t="s">
        <v>569</v>
      </c>
      <c r="C658" s="50"/>
      <c r="D658" s="50"/>
      <c r="E658" s="50"/>
      <c r="F658" s="53">
        <f>SUM(F659:F660)</f>
        <v>9657.4</v>
      </c>
      <c r="G658" s="53">
        <f>SUM(G659:G660)</f>
        <v>9657.4</v>
      </c>
      <c r="H658" s="53">
        <f>SUM(H659:H660)</f>
        <v>9657.4</v>
      </c>
    </row>
    <row r="659" spans="1:8" ht="78.75">
      <c r="A659" s="28" t="s">
        <v>56</v>
      </c>
      <c r="B659" s="29" t="s">
        <v>569</v>
      </c>
      <c r="C659" s="50" t="s">
        <v>64</v>
      </c>
      <c r="D659" s="50" t="s">
        <v>175</v>
      </c>
      <c r="E659" s="50" t="s">
        <v>99</v>
      </c>
      <c r="F659" s="53">
        <v>8912.7999999999993</v>
      </c>
      <c r="G659" s="53">
        <v>8912.7999999999993</v>
      </c>
      <c r="H659" s="53">
        <v>8912.7999999999993</v>
      </c>
    </row>
    <row r="660" spans="1:8" ht="31.5">
      <c r="A660" s="28" t="s">
        <v>265</v>
      </c>
      <c r="B660" s="29" t="s">
        <v>569</v>
      </c>
      <c r="C660" s="50" t="s">
        <v>160</v>
      </c>
      <c r="D660" s="50" t="s">
        <v>175</v>
      </c>
      <c r="E660" s="50" t="s">
        <v>99</v>
      </c>
      <c r="F660" s="53">
        <v>744.6</v>
      </c>
      <c r="G660" s="53">
        <v>744.6</v>
      </c>
      <c r="H660" s="53">
        <v>744.6</v>
      </c>
    </row>
    <row r="661" spans="1:8" ht="31.5">
      <c r="A661" s="27" t="s">
        <v>199</v>
      </c>
      <c r="B661" s="29" t="s">
        <v>570</v>
      </c>
      <c r="C661" s="50"/>
      <c r="D661" s="50"/>
      <c r="E661" s="50"/>
      <c r="F661" s="53">
        <f>SUM(F662+F664)</f>
        <v>2391</v>
      </c>
      <c r="G661" s="53">
        <f>SUM(G662+G664)</f>
        <v>2300</v>
      </c>
      <c r="H661" s="53">
        <f>SUM(H662+H664)</f>
        <v>2300</v>
      </c>
    </row>
    <row r="662" spans="1:8" ht="47.25">
      <c r="A662" s="27" t="s">
        <v>375</v>
      </c>
      <c r="B662" s="29" t="s">
        <v>571</v>
      </c>
      <c r="C662" s="50"/>
      <c r="D662" s="50"/>
      <c r="E662" s="50"/>
      <c r="F662" s="53">
        <f>SUM(F663)</f>
        <v>1358.9</v>
      </c>
      <c r="G662" s="53">
        <f>SUM(G663)</f>
        <v>1500</v>
      </c>
      <c r="H662" s="53">
        <f>SUM(H663)</f>
        <v>1500</v>
      </c>
    </row>
    <row r="663" spans="1:8" ht="31.5">
      <c r="A663" s="28" t="s">
        <v>265</v>
      </c>
      <c r="B663" s="29" t="s">
        <v>571</v>
      </c>
      <c r="C663" s="50" t="s">
        <v>160</v>
      </c>
      <c r="D663" s="50" t="s">
        <v>175</v>
      </c>
      <c r="E663" s="50" t="s">
        <v>99</v>
      </c>
      <c r="F663" s="53">
        <v>1358.9</v>
      </c>
      <c r="G663" s="53">
        <v>1500</v>
      </c>
      <c r="H663" s="53">
        <v>1500</v>
      </c>
    </row>
    <row r="664" spans="1:8" ht="31.5">
      <c r="A664" s="28" t="s">
        <v>376</v>
      </c>
      <c r="B664" s="29" t="s">
        <v>572</v>
      </c>
      <c r="C664" s="50"/>
      <c r="D664" s="50"/>
      <c r="E664" s="50"/>
      <c r="F664" s="53">
        <f>SUM(F665:F666)</f>
        <v>1032.0999999999999</v>
      </c>
      <c r="G664" s="53">
        <f>SUM(G665:G665)</f>
        <v>800</v>
      </c>
      <c r="H664" s="53">
        <f>SUM(H665:H665)</f>
        <v>800</v>
      </c>
    </row>
    <row r="665" spans="1:8" ht="31.5">
      <c r="A665" s="28" t="s">
        <v>265</v>
      </c>
      <c r="B665" s="29" t="s">
        <v>572</v>
      </c>
      <c r="C665" s="50" t="s">
        <v>160</v>
      </c>
      <c r="D665" s="50" t="s">
        <v>175</v>
      </c>
      <c r="E665" s="50" t="s">
        <v>99</v>
      </c>
      <c r="F665" s="53">
        <v>982</v>
      </c>
      <c r="G665" s="53">
        <v>800</v>
      </c>
      <c r="H665" s="53">
        <v>800</v>
      </c>
    </row>
    <row r="666" spans="1:8" ht="15.75">
      <c r="A666" s="27" t="s">
        <v>252</v>
      </c>
      <c r="B666" s="29" t="s">
        <v>572</v>
      </c>
      <c r="C666" s="50" t="s">
        <v>253</v>
      </c>
      <c r="D666" s="50" t="s">
        <v>175</v>
      </c>
      <c r="E666" s="50" t="s">
        <v>99</v>
      </c>
      <c r="F666" s="53">
        <v>50.1</v>
      </c>
      <c r="G666" s="53"/>
      <c r="H666" s="53"/>
    </row>
    <row r="667" spans="1:8" ht="63">
      <c r="A667" s="21" t="s">
        <v>689</v>
      </c>
      <c r="B667" s="12" t="s">
        <v>664</v>
      </c>
      <c r="C667" s="51"/>
      <c r="D667" s="51"/>
      <c r="E667" s="51"/>
      <c r="F667" s="70">
        <f>SUM(F668)</f>
        <v>40</v>
      </c>
      <c r="G667" s="70">
        <f>SUM(G668)</f>
        <v>40</v>
      </c>
      <c r="H667" s="70">
        <f>SUM(H668)</f>
        <v>40</v>
      </c>
    </row>
    <row r="668" spans="1:8" ht="31.5">
      <c r="A668" s="28" t="s">
        <v>199</v>
      </c>
      <c r="B668" s="29" t="s">
        <v>665</v>
      </c>
      <c r="C668" s="29"/>
      <c r="D668" s="46"/>
      <c r="E668" s="46"/>
      <c r="F668" s="69">
        <v>40</v>
      </c>
      <c r="G668" s="69">
        <v>40</v>
      </c>
      <c r="H668" s="69">
        <v>40</v>
      </c>
    </row>
    <row r="669" spans="1:8" ht="47.25">
      <c r="A669" s="28" t="s">
        <v>666</v>
      </c>
      <c r="B669" s="29" t="s">
        <v>667</v>
      </c>
      <c r="C669" s="29"/>
      <c r="D669" s="46"/>
      <c r="E669" s="46"/>
      <c r="F669" s="69">
        <v>40</v>
      </c>
      <c r="G669" s="69">
        <v>40</v>
      </c>
      <c r="H669" s="69">
        <v>40</v>
      </c>
    </row>
    <row r="670" spans="1:8" ht="31.5">
      <c r="A670" s="28" t="s">
        <v>265</v>
      </c>
      <c r="B670" s="29" t="s">
        <v>667</v>
      </c>
      <c r="C670" s="29" t="s">
        <v>160</v>
      </c>
      <c r="D670" s="29" t="s">
        <v>175</v>
      </c>
      <c r="E670" s="29" t="s">
        <v>99</v>
      </c>
      <c r="F670" s="53">
        <v>40</v>
      </c>
      <c r="G670" s="53">
        <v>40</v>
      </c>
      <c r="H670" s="53">
        <v>40</v>
      </c>
    </row>
    <row r="671" spans="1:8" ht="63">
      <c r="A671" s="21" t="s">
        <v>351</v>
      </c>
      <c r="B671" s="12" t="s">
        <v>527</v>
      </c>
      <c r="C671" s="51"/>
      <c r="D671" s="51"/>
      <c r="E671" s="51"/>
      <c r="F671" s="70">
        <f>SUM(F672)</f>
        <v>215</v>
      </c>
      <c r="G671" s="70">
        <f>SUM(G672)</f>
        <v>215</v>
      </c>
      <c r="H671" s="70">
        <f>SUM(H672)</f>
        <v>215</v>
      </c>
    </row>
    <row r="672" spans="1:8" ht="31.5">
      <c r="A672" s="27" t="s">
        <v>199</v>
      </c>
      <c r="B672" s="29" t="s">
        <v>528</v>
      </c>
      <c r="C672" s="50"/>
      <c r="D672" s="50"/>
      <c r="E672" s="50"/>
      <c r="F672" s="53">
        <f>SUM(F673:F673)</f>
        <v>215</v>
      </c>
      <c r="G672" s="53">
        <f>SUM(G673:G673)</f>
        <v>215</v>
      </c>
      <c r="H672" s="53">
        <f>SUM(H673:H673)</f>
        <v>215</v>
      </c>
    </row>
    <row r="673" spans="1:8" ht="31.5">
      <c r="A673" s="27" t="s">
        <v>371</v>
      </c>
      <c r="B673" s="29" t="s">
        <v>529</v>
      </c>
      <c r="C673" s="50"/>
      <c r="D673" s="50"/>
      <c r="E673" s="50"/>
      <c r="F673" s="53">
        <f>SUM(F674)</f>
        <v>215</v>
      </c>
      <c r="G673" s="53">
        <f>SUM(G674)</f>
        <v>215</v>
      </c>
      <c r="H673" s="53">
        <f>SUM(H674)</f>
        <v>215</v>
      </c>
    </row>
    <row r="674" spans="1:8" ht="31.5">
      <c r="A674" s="28" t="s">
        <v>265</v>
      </c>
      <c r="B674" s="29" t="s">
        <v>529</v>
      </c>
      <c r="C674" s="50" t="s">
        <v>160</v>
      </c>
      <c r="D674" s="50" t="s">
        <v>179</v>
      </c>
      <c r="E674" s="50" t="s">
        <v>146</v>
      </c>
      <c r="F674" s="53">
        <v>215</v>
      </c>
      <c r="G674" s="53">
        <v>215</v>
      </c>
      <c r="H674" s="53">
        <v>215</v>
      </c>
    </row>
    <row r="675" spans="1:8" ht="94.5">
      <c r="A675" s="21" t="s">
        <v>840</v>
      </c>
      <c r="B675" s="12" t="s">
        <v>352</v>
      </c>
      <c r="C675" s="12"/>
      <c r="D675" s="12"/>
      <c r="E675" s="12"/>
      <c r="F675" s="68">
        <f>SUM(F676+F680)</f>
        <v>350</v>
      </c>
      <c r="G675" s="68"/>
      <c r="H675" s="68"/>
    </row>
    <row r="676" spans="1:8" ht="63">
      <c r="A676" s="28" t="s">
        <v>851</v>
      </c>
      <c r="B676" s="29" t="s">
        <v>853</v>
      </c>
      <c r="C676" s="12"/>
      <c r="D676" s="12"/>
      <c r="E676" s="12"/>
      <c r="F676" s="53">
        <f>SUM(F677)</f>
        <v>225</v>
      </c>
      <c r="G676" s="68"/>
      <c r="H676" s="68"/>
    </row>
    <row r="677" spans="1:8" ht="31.5">
      <c r="A677" s="28" t="s">
        <v>199</v>
      </c>
      <c r="B677" s="29" t="s">
        <v>854</v>
      </c>
      <c r="C677" s="29"/>
      <c r="D677" s="29"/>
      <c r="E677" s="29"/>
      <c r="F677" s="53">
        <f>SUM(F678)</f>
        <v>225</v>
      </c>
      <c r="G677" s="53"/>
      <c r="H677" s="53"/>
    </row>
    <row r="678" spans="1:8" ht="31.5">
      <c r="A678" s="28" t="s">
        <v>353</v>
      </c>
      <c r="B678" s="29" t="s">
        <v>855</v>
      </c>
      <c r="C678" s="29"/>
      <c r="D678" s="29"/>
      <c r="E678" s="29"/>
      <c r="F678" s="53">
        <f>SUM(F679)</f>
        <v>225</v>
      </c>
      <c r="G678" s="53"/>
      <c r="H678" s="53"/>
    </row>
    <row r="679" spans="1:8" ht="31.5">
      <c r="A679" s="28" t="s">
        <v>265</v>
      </c>
      <c r="B679" s="29" t="s">
        <v>855</v>
      </c>
      <c r="C679" s="29" t="s">
        <v>160</v>
      </c>
      <c r="D679" s="29" t="s">
        <v>175</v>
      </c>
      <c r="E679" s="29" t="s">
        <v>99</v>
      </c>
      <c r="F679" s="53">
        <v>225</v>
      </c>
      <c r="G679" s="53"/>
      <c r="H679" s="53"/>
    </row>
    <row r="680" spans="1:8" ht="78.75">
      <c r="A680" s="28" t="s">
        <v>852</v>
      </c>
      <c r="B680" s="29" t="s">
        <v>856</v>
      </c>
      <c r="C680" s="29"/>
      <c r="D680" s="29"/>
      <c r="E680" s="29"/>
      <c r="F680" s="53">
        <f>SUM(F681)</f>
        <v>125</v>
      </c>
      <c r="G680" s="53"/>
      <c r="H680" s="53"/>
    </row>
    <row r="681" spans="1:8" ht="31.5">
      <c r="A681" s="28" t="s">
        <v>199</v>
      </c>
      <c r="B681" s="29" t="s">
        <v>858</v>
      </c>
      <c r="C681" s="29"/>
      <c r="D681" s="29"/>
      <c r="E681" s="29"/>
      <c r="F681" s="53">
        <f>SUM(F682)</f>
        <v>125</v>
      </c>
      <c r="G681" s="53"/>
      <c r="H681" s="53"/>
    </row>
    <row r="682" spans="1:8" ht="31.5">
      <c r="A682" s="28" t="s">
        <v>577</v>
      </c>
      <c r="B682" s="29" t="s">
        <v>857</v>
      </c>
      <c r="C682" s="29"/>
      <c r="D682" s="29"/>
      <c r="E682" s="29"/>
      <c r="F682" s="53">
        <f>SUM(F683)</f>
        <v>125</v>
      </c>
      <c r="G682" s="53"/>
      <c r="H682" s="53"/>
    </row>
    <row r="683" spans="1:8" ht="31.5">
      <c r="A683" s="28" t="s">
        <v>265</v>
      </c>
      <c r="B683" s="29" t="s">
        <v>857</v>
      </c>
      <c r="C683" s="29" t="s">
        <v>160</v>
      </c>
      <c r="D683" s="29" t="s">
        <v>175</v>
      </c>
      <c r="E683" s="29" t="s">
        <v>99</v>
      </c>
      <c r="F683" s="53">
        <v>125</v>
      </c>
      <c r="G683" s="53"/>
      <c r="H683" s="53"/>
    </row>
    <row r="684" spans="1:8" ht="47.25">
      <c r="A684" s="21" t="s">
        <v>135</v>
      </c>
      <c r="B684" s="12" t="s">
        <v>541</v>
      </c>
      <c r="C684" s="51"/>
      <c r="D684" s="51"/>
      <c r="E684" s="51"/>
      <c r="F684" s="70">
        <f>SUM(F691+F685+F688)</f>
        <v>20237</v>
      </c>
      <c r="G684" s="70"/>
      <c r="H684" s="70"/>
    </row>
    <row r="685" spans="1:8" ht="78.75">
      <c r="A685" s="28" t="s">
        <v>312</v>
      </c>
      <c r="B685" s="29" t="s">
        <v>964</v>
      </c>
      <c r="C685" s="50"/>
      <c r="D685" s="51"/>
      <c r="E685" s="51"/>
      <c r="F685" s="53">
        <f>SUM(F686)</f>
        <v>2518.1</v>
      </c>
      <c r="G685" s="70"/>
      <c r="H685" s="70"/>
    </row>
    <row r="686" spans="1:8" ht="31.5">
      <c r="A686" s="28" t="s">
        <v>965</v>
      </c>
      <c r="B686" s="29" t="s">
        <v>966</v>
      </c>
      <c r="C686" s="50"/>
      <c r="D686" s="51"/>
      <c r="E686" s="51"/>
      <c r="F686" s="53">
        <f>SUM(F687)</f>
        <v>2518.1</v>
      </c>
      <c r="G686" s="70"/>
      <c r="H686" s="70"/>
    </row>
    <row r="687" spans="1:8" ht="15.75">
      <c r="A687" s="28" t="s">
        <v>157</v>
      </c>
      <c r="B687" s="29" t="s">
        <v>966</v>
      </c>
      <c r="C687" s="50" t="s">
        <v>210</v>
      </c>
      <c r="D687" s="50" t="s">
        <v>180</v>
      </c>
      <c r="E687" s="50" t="s">
        <v>177</v>
      </c>
      <c r="F687" s="53">
        <v>2518.1</v>
      </c>
      <c r="G687" s="70"/>
      <c r="H687" s="70"/>
    </row>
    <row r="688" spans="1:8" ht="31.5">
      <c r="A688" s="28" t="s">
        <v>199</v>
      </c>
      <c r="B688" s="29" t="s">
        <v>967</v>
      </c>
      <c r="C688" s="50"/>
      <c r="D688" s="51"/>
      <c r="E688" s="51"/>
      <c r="F688" s="53">
        <f>SUM(F689)</f>
        <v>4015.9</v>
      </c>
      <c r="G688" s="70"/>
      <c r="H688" s="70"/>
    </row>
    <row r="689" spans="1:8" ht="31.5">
      <c r="A689" s="28" t="s">
        <v>965</v>
      </c>
      <c r="B689" s="29" t="s">
        <v>968</v>
      </c>
      <c r="C689" s="50"/>
      <c r="D689" s="51"/>
      <c r="E689" s="51"/>
      <c r="F689" s="53">
        <f>SUM(F690)</f>
        <v>4015.9</v>
      </c>
      <c r="G689" s="70"/>
      <c r="H689" s="70"/>
    </row>
    <row r="690" spans="1:8" ht="31.5">
      <c r="A690" s="28" t="s">
        <v>265</v>
      </c>
      <c r="B690" s="29" t="s">
        <v>968</v>
      </c>
      <c r="C690" s="50" t="s">
        <v>160</v>
      </c>
      <c r="D690" s="50" t="s">
        <v>180</v>
      </c>
      <c r="E690" s="50" t="s">
        <v>177</v>
      </c>
      <c r="F690" s="53">
        <v>4015.9</v>
      </c>
      <c r="G690" s="70"/>
      <c r="H690" s="70"/>
    </row>
    <row r="691" spans="1:8" ht="31.5">
      <c r="A691" s="27" t="s">
        <v>850</v>
      </c>
      <c r="B691" s="29" t="s">
        <v>542</v>
      </c>
      <c r="C691" s="50"/>
      <c r="D691" s="50"/>
      <c r="E691" s="50"/>
      <c r="F691" s="53">
        <f>SUM(F692)</f>
        <v>13703</v>
      </c>
      <c r="G691" s="53"/>
      <c r="H691" s="53"/>
    </row>
    <row r="692" spans="1:8" ht="31.5">
      <c r="A692" s="27" t="s">
        <v>372</v>
      </c>
      <c r="B692" s="29" t="s">
        <v>543</v>
      </c>
      <c r="C692" s="50"/>
      <c r="D692" s="50"/>
      <c r="E692" s="50"/>
      <c r="F692" s="53">
        <f>SUM(F693)</f>
        <v>13703</v>
      </c>
      <c r="G692" s="53"/>
      <c r="H692" s="53"/>
    </row>
    <row r="693" spans="1:8" ht="31.5">
      <c r="A693" s="28" t="s">
        <v>265</v>
      </c>
      <c r="B693" s="29" t="s">
        <v>543</v>
      </c>
      <c r="C693" s="50" t="s">
        <v>160</v>
      </c>
      <c r="D693" s="50" t="s">
        <v>180</v>
      </c>
      <c r="E693" s="50" t="s">
        <v>177</v>
      </c>
      <c r="F693" s="53">
        <v>13703</v>
      </c>
      <c r="G693" s="53"/>
      <c r="H693" s="53"/>
    </row>
    <row r="694" spans="1:8" ht="63" hidden="1">
      <c r="A694" s="28" t="s">
        <v>354</v>
      </c>
      <c r="B694" s="29" t="s">
        <v>355</v>
      </c>
      <c r="C694" s="12"/>
      <c r="D694" s="12"/>
      <c r="E694" s="12"/>
      <c r="F694" s="70">
        <f t="shared" ref="F694:H695" si="32">SUM(F695)</f>
        <v>0</v>
      </c>
      <c r="G694" s="70">
        <f t="shared" si="32"/>
        <v>0</v>
      </c>
      <c r="H694" s="70">
        <f t="shared" si="32"/>
        <v>0</v>
      </c>
    </row>
    <row r="695" spans="1:8" ht="31.5" hidden="1">
      <c r="A695" s="28" t="s">
        <v>199</v>
      </c>
      <c r="B695" s="29" t="s">
        <v>356</v>
      </c>
      <c r="C695" s="29"/>
      <c r="D695" s="29"/>
      <c r="E695" s="29"/>
      <c r="F695" s="53">
        <f t="shared" si="32"/>
        <v>0</v>
      </c>
      <c r="G695" s="53">
        <f t="shared" si="32"/>
        <v>0</v>
      </c>
      <c r="H695" s="53">
        <f t="shared" si="32"/>
        <v>0</v>
      </c>
    </row>
    <row r="696" spans="1:8" ht="63" hidden="1">
      <c r="A696" s="28" t="s">
        <v>383</v>
      </c>
      <c r="B696" s="29" t="s">
        <v>602</v>
      </c>
      <c r="C696" s="29"/>
      <c r="D696" s="29"/>
      <c r="E696" s="29"/>
      <c r="F696" s="53">
        <f>SUM(F697)</f>
        <v>0</v>
      </c>
      <c r="G696" s="53">
        <f>SUM(G697)</f>
        <v>0</v>
      </c>
      <c r="H696" s="53"/>
    </row>
    <row r="697" spans="1:8" ht="31.5" hidden="1">
      <c r="A697" s="28" t="s">
        <v>265</v>
      </c>
      <c r="B697" s="29" t="s">
        <v>602</v>
      </c>
      <c r="C697" s="29" t="s">
        <v>160</v>
      </c>
      <c r="D697" s="29" t="s">
        <v>180</v>
      </c>
      <c r="E697" s="29" t="s">
        <v>180</v>
      </c>
      <c r="F697" s="53">
        <v>0</v>
      </c>
      <c r="G697" s="53"/>
      <c r="H697" s="53"/>
    </row>
    <row r="698" spans="1:8" ht="47.25">
      <c r="A698" s="133" t="s">
        <v>1094</v>
      </c>
      <c r="B698" s="134" t="s">
        <v>355</v>
      </c>
      <c r="C698" s="29"/>
      <c r="D698" s="29"/>
      <c r="E698" s="29"/>
      <c r="F698" s="70">
        <f>F699+F702</f>
        <v>40</v>
      </c>
      <c r="G698" s="53"/>
      <c r="H698" s="53"/>
    </row>
    <row r="699" spans="1:8" ht="15.75">
      <c r="A699" s="131" t="s">
        <v>25</v>
      </c>
      <c r="B699" s="132" t="s">
        <v>1096</v>
      </c>
      <c r="C699" s="29"/>
      <c r="D699" s="29"/>
      <c r="E699" s="29"/>
      <c r="F699" s="53">
        <f>SUM(F700)</f>
        <v>30</v>
      </c>
      <c r="G699" s="53"/>
      <c r="H699" s="53"/>
    </row>
    <row r="700" spans="1:8" ht="15.75">
      <c r="A700" s="131" t="s">
        <v>1095</v>
      </c>
      <c r="B700" s="132" t="s">
        <v>1097</v>
      </c>
      <c r="C700" s="29"/>
      <c r="D700" s="29"/>
      <c r="E700" s="29"/>
      <c r="F700" s="53">
        <f>SUM(F701)</f>
        <v>30</v>
      </c>
      <c r="G700" s="53"/>
      <c r="H700" s="53"/>
    </row>
    <row r="701" spans="1:8" ht="15.75">
      <c r="A701" s="131" t="s">
        <v>157</v>
      </c>
      <c r="B701" s="132" t="s">
        <v>1097</v>
      </c>
      <c r="C701" s="50" t="s">
        <v>210</v>
      </c>
      <c r="D701" s="29" t="s">
        <v>175</v>
      </c>
      <c r="E701" s="29" t="s">
        <v>99</v>
      </c>
      <c r="F701" s="53">
        <v>30</v>
      </c>
      <c r="G701" s="53"/>
      <c r="H701" s="53"/>
    </row>
    <row r="702" spans="1:8" ht="31.5">
      <c r="A702" s="131" t="s">
        <v>199</v>
      </c>
      <c r="B702" s="132" t="s">
        <v>356</v>
      </c>
      <c r="C702" s="29"/>
      <c r="D702" s="29"/>
      <c r="E702" s="29"/>
      <c r="F702" s="53">
        <f>SUM(F703)</f>
        <v>10</v>
      </c>
      <c r="G702" s="53"/>
      <c r="H702" s="53"/>
    </row>
    <row r="703" spans="1:8" ht="15.75">
      <c r="A703" s="131" t="s">
        <v>1095</v>
      </c>
      <c r="B703" s="132" t="s">
        <v>1098</v>
      </c>
      <c r="C703" s="29"/>
      <c r="D703" s="29"/>
      <c r="E703" s="29"/>
      <c r="F703" s="53">
        <f>SUM(F704)</f>
        <v>10</v>
      </c>
      <c r="G703" s="53"/>
      <c r="H703" s="53"/>
    </row>
    <row r="704" spans="1:8" ht="31.5">
      <c r="A704" s="131" t="s">
        <v>265</v>
      </c>
      <c r="B704" s="132" t="s">
        <v>1098</v>
      </c>
      <c r="C704" s="29" t="s">
        <v>160</v>
      </c>
      <c r="D704" s="29" t="s">
        <v>175</v>
      </c>
      <c r="E704" s="29" t="s">
        <v>99</v>
      </c>
      <c r="F704" s="53">
        <v>10</v>
      </c>
      <c r="G704" s="53"/>
      <c r="H704" s="53"/>
    </row>
    <row r="705" spans="1:8" ht="47.25">
      <c r="A705" s="20" t="s">
        <v>678</v>
      </c>
      <c r="B705" s="12" t="s">
        <v>685</v>
      </c>
      <c r="C705" s="12"/>
      <c r="D705" s="12"/>
      <c r="E705" s="12"/>
      <c r="F705" s="70">
        <f>SUM(F706)</f>
        <v>40</v>
      </c>
      <c r="G705" s="70">
        <f>SUM(G706)</f>
        <v>40</v>
      </c>
      <c r="H705" s="70">
        <f>SUM(H706)</f>
        <v>40</v>
      </c>
    </row>
    <row r="706" spans="1:8" ht="31.5">
      <c r="A706" s="28" t="s">
        <v>199</v>
      </c>
      <c r="B706" s="29" t="s">
        <v>686</v>
      </c>
      <c r="C706" s="29"/>
      <c r="D706" s="29"/>
      <c r="E706" s="29"/>
      <c r="F706" s="53">
        <f>SUM(F707:F707)</f>
        <v>40</v>
      </c>
      <c r="G706" s="53">
        <f>SUM(G707:G707)</f>
        <v>40</v>
      </c>
      <c r="H706" s="53">
        <f>SUM(H707:H707)</f>
        <v>40</v>
      </c>
    </row>
    <row r="707" spans="1:8" ht="15.75">
      <c r="A707" s="27" t="s">
        <v>55</v>
      </c>
      <c r="B707" s="29" t="s">
        <v>687</v>
      </c>
      <c r="C707" s="29"/>
      <c r="D707" s="29"/>
      <c r="E707" s="29"/>
      <c r="F707" s="53">
        <f>SUM(F708)</f>
        <v>40</v>
      </c>
      <c r="G707" s="53">
        <f>SUM(G708)</f>
        <v>40</v>
      </c>
      <c r="H707" s="53">
        <f>SUM(H708)</f>
        <v>40</v>
      </c>
    </row>
    <row r="708" spans="1:8" ht="31.5">
      <c r="A708" s="28" t="s">
        <v>265</v>
      </c>
      <c r="B708" s="29" t="s">
        <v>687</v>
      </c>
      <c r="C708" s="29" t="s">
        <v>160</v>
      </c>
      <c r="D708" s="29" t="s">
        <v>175</v>
      </c>
      <c r="E708" s="29" t="s">
        <v>99</v>
      </c>
      <c r="F708" s="53">
        <v>40</v>
      </c>
      <c r="G708" s="53">
        <v>40</v>
      </c>
      <c r="H708" s="53">
        <v>40</v>
      </c>
    </row>
    <row r="709" spans="1:8" ht="47.25">
      <c r="A709" s="21" t="s">
        <v>255</v>
      </c>
      <c r="B709" s="12" t="s">
        <v>548</v>
      </c>
      <c r="C709" s="51"/>
      <c r="D709" s="51"/>
      <c r="E709" s="51"/>
      <c r="F709" s="70">
        <f>SUM(F710+F717+F720)</f>
        <v>182151.30000000002</v>
      </c>
      <c r="G709" s="70">
        <f>SUM(G710+G717+G720)</f>
        <v>213787.3</v>
      </c>
      <c r="H709" s="70">
        <f>SUM(H710+H717)</f>
        <v>430924.2</v>
      </c>
    </row>
    <row r="710" spans="1:8" ht="31.5">
      <c r="A710" s="27" t="s">
        <v>136</v>
      </c>
      <c r="B710" s="29" t="s">
        <v>549</v>
      </c>
      <c r="C710" s="50"/>
      <c r="D710" s="50"/>
      <c r="E710" s="50"/>
      <c r="F710" s="53">
        <f>SUM(F715+F713+F711)</f>
        <v>182099.30000000002</v>
      </c>
      <c r="G710" s="53">
        <f>SUM(G715+G713+G711)</f>
        <v>13587.3</v>
      </c>
      <c r="H710" s="53"/>
    </row>
    <row r="711" spans="1:8" ht="15.75">
      <c r="A711" s="28" t="s">
        <v>172</v>
      </c>
      <c r="B711" s="29" t="s">
        <v>969</v>
      </c>
      <c r="C711" s="50"/>
      <c r="D711" s="50"/>
      <c r="E711" s="50"/>
      <c r="F711" s="53">
        <f>SUM(F712)</f>
        <v>11244.1</v>
      </c>
      <c r="G711" s="53"/>
      <c r="H711" s="53"/>
    </row>
    <row r="712" spans="1:8" ht="31.5">
      <c r="A712" s="27" t="s">
        <v>173</v>
      </c>
      <c r="B712" s="29" t="s">
        <v>969</v>
      </c>
      <c r="C712" s="50" t="s">
        <v>246</v>
      </c>
      <c r="D712" s="50" t="s">
        <v>182</v>
      </c>
      <c r="E712" s="50" t="s">
        <v>143</v>
      </c>
      <c r="F712" s="53">
        <v>11244.1</v>
      </c>
      <c r="G712" s="53"/>
      <c r="H712" s="53"/>
    </row>
    <row r="713" spans="1:8" ht="31.5">
      <c r="A713" s="28" t="s">
        <v>971</v>
      </c>
      <c r="B713" s="29" t="s">
        <v>970</v>
      </c>
      <c r="C713" s="50"/>
      <c r="D713" s="50"/>
      <c r="E713" s="50"/>
      <c r="F713" s="53">
        <f>SUM(F714)</f>
        <v>28002.2</v>
      </c>
      <c r="G713" s="53"/>
      <c r="H713" s="53"/>
    </row>
    <row r="714" spans="1:8" ht="31.5">
      <c r="A714" s="27" t="s">
        <v>173</v>
      </c>
      <c r="B714" s="29" t="s">
        <v>970</v>
      </c>
      <c r="C714" s="50" t="s">
        <v>246</v>
      </c>
      <c r="D714" s="50" t="s">
        <v>149</v>
      </c>
      <c r="E714" s="50" t="s">
        <v>180</v>
      </c>
      <c r="F714" s="53">
        <v>28002.2</v>
      </c>
      <c r="G714" s="53"/>
      <c r="H714" s="53"/>
    </row>
    <row r="715" spans="1:8" ht="15.75">
      <c r="A715" s="27" t="s">
        <v>378</v>
      </c>
      <c r="B715" s="29" t="s">
        <v>786</v>
      </c>
      <c r="C715" s="50"/>
      <c r="D715" s="50"/>
      <c r="E715" s="50"/>
      <c r="F715" s="53">
        <f>SUM(F716)</f>
        <v>142853</v>
      </c>
      <c r="G715" s="53">
        <f>SUM(G716)</f>
        <v>13587.3</v>
      </c>
      <c r="H715" s="53"/>
    </row>
    <row r="716" spans="1:8" ht="31.5">
      <c r="A716" s="27" t="s">
        <v>173</v>
      </c>
      <c r="B716" s="29" t="s">
        <v>786</v>
      </c>
      <c r="C716" s="50" t="s">
        <v>246</v>
      </c>
      <c r="D716" s="50" t="s">
        <v>182</v>
      </c>
      <c r="E716" s="50" t="s">
        <v>143</v>
      </c>
      <c r="F716" s="53">
        <v>142853</v>
      </c>
      <c r="G716" s="53">
        <v>13587.3</v>
      </c>
      <c r="H716" s="53"/>
    </row>
    <row r="717" spans="1:8" ht="15.75">
      <c r="A717" s="27" t="s">
        <v>803</v>
      </c>
      <c r="B717" s="29" t="s">
        <v>869</v>
      </c>
      <c r="C717" s="50"/>
      <c r="D717" s="50"/>
      <c r="E717" s="50"/>
      <c r="F717" s="53"/>
      <c r="G717" s="53">
        <f>SUM(G718)</f>
        <v>200200</v>
      </c>
      <c r="H717" s="53">
        <f>SUM(H718)</f>
        <v>430924.2</v>
      </c>
    </row>
    <row r="718" spans="1:8" ht="63">
      <c r="A718" s="117" t="s">
        <v>871</v>
      </c>
      <c r="B718" s="29" t="s">
        <v>870</v>
      </c>
      <c r="C718" s="50"/>
      <c r="D718" s="50"/>
      <c r="E718" s="50"/>
      <c r="F718" s="53"/>
      <c r="G718" s="53">
        <f>SUM(G719)</f>
        <v>200200</v>
      </c>
      <c r="H718" s="53">
        <f>SUM(H719)</f>
        <v>430924.2</v>
      </c>
    </row>
    <row r="719" spans="1:8" ht="31.5">
      <c r="A719" s="27" t="s">
        <v>173</v>
      </c>
      <c r="B719" s="29" t="s">
        <v>870</v>
      </c>
      <c r="C719" s="50" t="s">
        <v>246</v>
      </c>
      <c r="D719" s="50" t="s">
        <v>182</v>
      </c>
      <c r="E719" s="50" t="s">
        <v>176</v>
      </c>
      <c r="F719" s="53"/>
      <c r="G719" s="53">
        <v>200200</v>
      </c>
      <c r="H719" s="53">
        <v>430924.2</v>
      </c>
    </row>
    <row r="720" spans="1:8" ht="15.75">
      <c r="A720" s="28" t="s">
        <v>972</v>
      </c>
      <c r="B720" s="29" t="s">
        <v>973</v>
      </c>
      <c r="C720" s="50"/>
      <c r="D720" s="50"/>
      <c r="E720" s="50"/>
      <c r="F720" s="53">
        <f>SUM(F721)</f>
        <v>52</v>
      </c>
      <c r="G720" s="53"/>
      <c r="H720" s="53"/>
    </row>
    <row r="721" spans="1:8" ht="15.75">
      <c r="A721" s="28" t="s">
        <v>172</v>
      </c>
      <c r="B721" s="29" t="s">
        <v>974</v>
      </c>
      <c r="C721" s="50"/>
      <c r="D721" s="50"/>
      <c r="E721" s="50"/>
      <c r="F721" s="53">
        <f>SUM(F722)</f>
        <v>52</v>
      </c>
      <c r="G721" s="53"/>
      <c r="H721" s="53"/>
    </row>
    <row r="722" spans="1:8" ht="31.5">
      <c r="A722" s="27" t="s">
        <v>173</v>
      </c>
      <c r="B722" s="29" t="s">
        <v>974</v>
      </c>
      <c r="C722" s="50" t="s">
        <v>246</v>
      </c>
      <c r="D722" s="50" t="s">
        <v>182</v>
      </c>
      <c r="E722" s="50" t="s">
        <v>175</v>
      </c>
      <c r="F722" s="53">
        <v>52</v>
      </c>
      <c r="G722" s="53"/>
      <c r="H722" s="53"/>
    </row>
    <row r="723" spans="1:8" ht="47.25">
      <c r="A723" s="21" t="s">
        <v>357</v>
      </c>
      <c r="B723" s="12" t="s">
        <v>358</v>
      </c>
      <c r="C723" s="12"/>
      <c r="D723" s="12"/>
      <c r="E723" s="12"/>
      <c r="F723" s="70">
        <f>SUM(F724)</f>
        <v>22684.6</v>
      </c>
      <c r="G723" s="70">
        <f>SUM(G724)</f>
        <v>12357.3</v>
      </c>
      <c r="H723" s="70">
        <f>SUM(H724)</f>
        <v>13593</v>
      </c>
    </row>
    <row r="724" spans="1:8" ht="31.5">
      <c r="A724" s="28" t="s">
        <v>199</v>
      </c>
      <c r="B724" s="29" t="s">
        <v>359</v>
      </c>
      <c r="C724" s="29"/>
      <c r="D724" s="29"/>
      <c r="E724" s="29"/>
      <c r="F724" s="53">
        <f>SUM(F727+F729+F725)</f>
        <v>22684.6</v>
      </c>
      <c r="G724" s="53">
        <f>SUM(G727+G729)</f>
        <v>12357.3</v>
      </c>
      <c r="H724" s="53">
        <f>SUM(H727+H729)</f>
        <v>13593</v>
      </c>
    </row>
    <row r="725" spans="1:8" ht="47.25">
      <c r="A725" s="28" t="s">
        <v>975</v>
      </c>
      <c r="B725" s="29" t="s">
        <v>976</v>
      </c>
      <c r="C725" s="29"/>
      <c r="D725" s="29"/>
      <c r="E725" s="29"/>
      <c r="F725" s="53">
        <f>SUM(F726:F726)</f>
        <v>6352.5</v>
      </c>
      <c r="G725" s="53"/>
      <c r="H725" s="53"/>
    </row>
    <row r="726" spans="1:8" ht="31.5">
      <c r="A726" s="28" t="s">
        <v>265</v>
      </c>
      <c r="B726" s="29" t="s">
        <v>976</v>
      </c>
      <c r="C726" s="29" t="s">
        <v>160</v>
      </c>
      <c r="D726" s="29" t="s">
        <v>179</v>
      </c>
      <c r="E726" s="29" t="s">
        <v>148</v>
      </c>
      <c r="F726" s="53">
        <v>6352.5</v>
      </c>
      <c r="G726" s="53"/>
      <c r="H726" s="53"/>
    </row>
    <row r="727" spans="1:8" ht="63">
      <c r="A727" s="28" t="s">
        <v>380</v>
      </c>
      <c r="B727" s="29" t="s">
        <v>779</v>
      </c>
      <c r="C727" s="29"/>
      <c r="D727" s="29"/>
      <c r="E727" s="29"/>
      <c r="F727" s="53">
        <f>SUM(F728:F728)</f>
        <v>13396.1</v>
      </c>
      <c r="G727" s="53">
        <f>SUM(G728:G728)</f>
        <v>12357.3</v>
      </c>
      <c r="H727" s="53">
        <f>SUM(H728:H728)</f>
        <v>13593</v>
      </c>
    </row>
    <row r="728" spans="1:8" ht="31.5">
      <c r="A728" s="28" t="s">
        <v>265</v>
      </c>
      <c r="B728" s="29" t="s">
        <v>779</v>
      </c>
      <c r="C728" s="29" t="s">
        <v>160</v>
      </c>
      <c r="D728" s="29" t="s">
        <v>179</v>
      </c>
      <c r="E728" s="29" t="s">
        <v>148</v>
      </c>
      <c r="F728" s="69">
        <v>13396.1</v>
      </c>
      <c r="G728" s="69">
        <v>12357.3</v>
      </c>
      <c r="H728" s="69">
        <v>13593</v>
      </c>
    </row>
    <row r="729" spans="1:8" ht="78.75">
      <c r="A729" s="120" t="s">
        <v>848</v>
      </c>
      <c r="B729" s="29" t="s">
        <v>849</v>
      </c>
      <c r="C729" s="29"/>
      <c r="D729" s="29"/>
      <c r="E729" s="29"/>
      <c r="F729" s="53">
        <f>SUM(F730:F730)</f>
        <v>2936</v>
      </c>
      <c r="G729" s="69"/>
      <c r="H729" s="69"/>
    </row>
    <row r="730" spans="1:8" ht="31.5">
      <c r="A730" s="28" t="s">
        <v>265</v>
      </c>
      <c r="B730" s="29" t="s">
        <v>849</v>
      </c>
      <c r="C730" s="29" t="s">
        <v>160</v>
      </c>
      <c r="D730" s="29" t="s">
        <v>179</v>
      </c>
      <c r="E730" s="29" t="s">
        <v>148</v>
      </c>
      <c r="F730" s="53">
        <v>2936</v>
      </c>
      <c r="G730" s="69"/>
      <c r="H730" s="69"/>
    </row>
    <row r="731" spans="1:8" ht="47.25">
      <c r="A731" s="21" t="s">
        <v>683</v>
      </c>
      <c r="B731" s="12" t="s">
        <v>679</v>
      </c>
      <c r="C731" s="12"/>
      <c r="D731" s="12"/>
      <c r="E731" s="12"/>
      <c r="F731" s="70">
        <f>SUM(F732)</f>
        <v>20</v>
      </c>
      <c r="G731" s="70">
        <f>SUM(G732)</f>
        <v>20</v>
      </c>
      <c r="H731" s="70">
        <f>SUM(H732)</f>
        <v>20</v>
      </c>
    </row>
    <row r="732" spans="1:8" ht="31.5">
      <c r="A732" s="28" t="s">
        <v>199</v>
      </c>
      <c r="B732" s="29" t="s">
        <v>680</v>
      </c>
      <c r="C732" s="29"/>
      <c r="D732" s="29"/>
      <c r="E732" s="29"/>
      <c r="F732" s="53">
        <f>SUM(F733:F733)</f>
        <v>20</v>
      </c>
      <c r="G732" s="53">
        <f>SUM(G733:G733)</f>
        <v>20</v>
      </c>
      <c r="H732" s="53">
        <f>SUM(H733:H733)</f>
        <v>20</v>
      </c>
    </row>
    <row r="733" spans="1:8" ht="31.5">
      <c r="A733" s="28" t="s">
        <v>684</v>
      </c>
      <c r="B733" s="29" t="s">
        <v>688</v>
      </c>
      <c r="C733" s="29"/>
      <c r="D733" s="29"/>
      <c r="E733" s="29"/>
      <c r="F733" s="53">
        <f>SUM(F734)</f>
        <v>20</v>
      </c>
      <c r="G733" s="53">
        <f>SUM(G734)</f>
        <v>20</v>
      </c>
      <c r="H733" s="53">
        <f>SUM(H734)</f>
        <v>20</v>
      </c>
    </row>
    <row r="734" spans="1:8" ht="31.5">
      <c r="A734" s="28" t="s">
        <v>265</v>
      </c>
      <c r="B734" s="29" t="s">
        <v>688</v>
      </c>
      <c r="C734" s="29" t="s">
        <v>160</v>
      </c>
      <c r="D734" s="29" t="s">
        <v>175</v>
      </c>
      <c r="E734" s="29" t="s">
        <v>99</v>
      </c>
      <c r="F734" s="53">
        <v>20</v>
      </c>
      <c r="G734" s="53">
        <v>20</v>
      </c>
      <c r="H734" s="53">
        <v>20</v>
      </c>
    </row>
    <row r="735" spans="1:8" ht="47.25">
      <c r="A735" s="21" t="s">
        <v>814</v>
      </c>
      <c r="B735" s="12" t="s">
        <v>815</v>
      </c>
      <c r="C735" s="12"/>
      <c r="D735" s="12"/>
      <c r="E735" s="12"/>
      <c r="F735" s="70">
        <f>SUM(F741+F736+F744)</f>
        <v>36161.699999999997</v>
      </c>
      <c r="G735" s="70">
        <f>SUM(G741)</f>
        <v>31969.200000000001</v>
      </c>
      <c r="H735" s="70">
        <f>SUM(H741)</f>
        <v>30286.6</v>
      </c>
    </row>
    <row r="736" spans="1:8" ht="15.75">
      <c r="A736" s="27" t="s">
        <v>25</v>
      </c>
      <c r="B736" s="29" t="s">
        <v>977</v>
      </c>
      <c r="C736" s="29"/>
      <c r="D736" s="29"/>
      <c r="E736" s="12"/>
      <c r="F736" s="53">
        <f>SUM(F737)</f>
        <v>19077.5</v>
      </c>
      <c r="G736" s="70"/>
      <c r="H736" s="70"/>
    </row>
    <row r="737" spans="1:8" ht="15.75">
      <c r="A737" s="28" t="s">
        <v>379</v>
      </c>
      <c r="B737" s="29" t="s">
        <v>978</v>
      </c>
      <c r="C737" s="29"/>
      <c r="D737" s="29"/>
      <c r="E737" s="12"/>
      <c r="F737" s="53">
        <f>SUM(F738:F740)</f>
        <v>19077.5</v>
      </c>
      <c r="G737" s="70"/>
      <c r="H737" s="70"/>
    </row>
    <row r="738" spans="1:8" ht="15.75">
      <c r="A738" s="28" t="s">
        <v>157</v>
      </c>
      <c r="B738" s="29" t="s">
        <v>978</v>
      </c>
      <c r="C738" s="50" t="s">
        <v>210</v>
      </c>
      <c r="D738" s="29" t="s">
        <v>175</v>
      </c>
      <c r="E738" s="29" t="s">
        <v>99</v>
      </c>
      <c r="F738" s="53">
        <v>1853.7</v>
      </c>
      <c r="G738" s="70"/>
      <c r="H738" s="70"/>
    </row>
    <row r="739" spans="1:8" ht="15.75">
      <c r="A739" s="28" t="s">
        <v>157</v>
      </c>
      <c r="B739" s="29" t="s">
        <v>978</v>
      </c>
      <c r="C739" s="50" t="s">
        <v>210</v>
      </c>
      <c r="D739" s="50" t="s">
        <v>180</v>
      </c>
      <c r="E739" s="50" t="s">
        <v>177</v>
      </c>
      <c r="F739" s="53">
        <v>15899.3</v>
      </c>
      <c r="G739" s="70"/>
      <c r="H739" s="70"/>
    </row>
    <row r="740" spans="1:8" ht="15.75">
      <c r="A740" s="28" t="s">
        <v>157</v>
      </c>
      <c r="B740" s="29" t="s">
        <v>978</v>
      </c>
      <c r="C740" s="50" t="s">
        <v>210</v>
      </c>
      <c r="D740" s="50" t="s">
        <v>149</v>
      </c>
      <c r="E740" s="50" t="s">
        <v>176</v>
      </c>
      <c r="F740" s="53">
        <v>1324.5</v>
      </c>
      <c r="G740" s="70"/>
      <c r="H740" s="70"/>
    </row>
    <row r="741" spans="1:8" ht="31.5">
      <c r="A741" s="27" t="s">
        <v>199</v>
      </c>
      <c r="B741" s="29" t="s">
        <v>816</v>
      </c>
      <c r="C741" s="29"/>
      <c r="D741" s="29"/>
      <c r="E741" s="29"/>
      <c r="F741" s="53"/>
      <c r="G741" s="53">
        <f>SUM(G742)</f>
        <v>31969.200000000001</v>
      </c>
      <c r="H741" s="53">
        <f>SUM(H742)</f>
        <v>30286.6</v>
      </c>
    </row>
    <row r="742" spans="1:8" ht="15.75">
      <c r="A742" s="28" t="s">
        <v>379</v>
      </c>
      <c r="B742" s="29" t="s">
        <v>979</v>
      </c>
      <c r="C742" s="29"/>
      <c r="D742" s="29"/>
      <c r="E742" s="29"/>
      <c r="F742" s="53"/>
      <c r="G742" s="53">
        <f>SUM(G743)</f>
        <v>31969.200000000001</v>
      </c>
      <c r="H742" s="53">
        <f>SUM(H743)</f>
        <v>30286.6</v>
      </c>
    </row>
    <row r="743" spans="1:8" ht="31.5">
      <c r="A743" s="28" t="s">
        <v>265</v>
      </c>
      <c r="B743" s="29" t="s">
        <v>979</v>
      </c>
      <c r="C743" s="29" t="s">
        <v>160</v>
      </c>
      <c r="D743" s="50" t="s">
        <v>180</v>
      </c>
      <c r="E743" s="50" t="s">
        <v>177</v>
      </c>
      <c r="F743" s="53"/>
      <c r="G743" s="53">
        <v>31969.200000000001</v>
      </c>
      <c r="H743" s="53">
        <v>30286.6</v>
      </c>
    </row>
    <row r="744" spans="1:8" ht="31.5">
      <c r="A744" s="28" t="s">
        <v>19</v>
      </c>
      <c r="B744" s="29" t="s">
        <v>980</v>
      </c>
      <c r="C744" s="29"/>
      <c r="D744" s="50"/>
      <c r="E744" s="50"/>
      <c r="F744" s="53">
        <f>SUM(F745)</f>
        <v>17084.2</v>
      </c>
      <c r="G744" s="53"/>
      <c r="H744" s="53"/>
    </row>
    <row r="745" spans="1:8" ht="15.75">
      <c r="A745" s="28" t="s">
        <v>379</v>
      </c>
      <c r="B745" s="29" t="s">
        <v>981</v>
      </c>
      <c r="C745" s="29"/>
      <c r="D745" s="50"/>
      <c r="E745" s="50"/>
      <c r="F745" s="53">
        <f>SUM(F746:F747)</f>
        <v>17084.2</v>
      </c>
      <c r="G745" s="53"/>
      <c r="H745" s="53"/>
    </row>
    <row r="746" spans="1:8" ht="47.25">
      <c r="A746" s="28" t="s">
        <v>244</v>
      </c>
      <c r="B746" s="29" t="s">
        <v>981</v>
      </c>
      <c r="C746" s="29" t="s">
        <v>7</v>
      </c>
      <c r="D746" s="50" t="s">
        <v>182</v>
      </c>
      <c r="E746" s="50" t="s">
        <v>175</v>
      </c>
      <c r="F746" s="53">
        <v>2956.7</v>
      </c>
      <c r="G746" s="53"/>
      <c r="H746" s="53"/>
    </row>
    <row r="747" spans="1:8" ht="47.25">
      <c r="A747" s="28" t="s">
        <v>244</v>
      </c>
      <c r="B747" s="29" t="s">
        <v>981</v>
      </c>
      <c r="C747" s="29" t="s">
        <v>7</v>
      </c>
      <c r="D747" s="50" t="s">
        <v>182</v>
      </c>
      <c r="E747" s="50" t="s">
        <v>176</v>
      </c>
      <c r="F747" s="53">
        <v>14127.5</v>
      </c>
      <c r="G747" s="53"/>
      <c r="H747" s="53"/>
    </row>
    <row r="748" spans="1:8" ht="47.25">
      <c r="A748" s="21" t="s">
        <v>982</v>
      </c>
      <c r="B748" s="12" t="s">
        <v>984</v>
      </c>
      <c r="C748" s="12"/>
      <c r="D748" s="51"/>
      <c r="E748" s="51"/>
      <c r="F748" s="70">
        <f>SUM(F749)</f>
        <v>2500</v>
      </c>
      <c r="G748" s="53"/>
      <c r="H748" s="53"/>
    </row>
    <row r="749" spans="1:8" ht="31.5">
      <c r="A749" s="28" t="s">
        <v>136</v>
      </c>
      <c r="B749" s="29" t="s">
        <v>985</v>
      </c>
      <c r="C749" s="29"/>
      <c r="D749" s="50"/>
      <c r="E749" s="50"/>
      <c r="F749" s="53">
        <f>SUM(F750)</f>
        <v>2500</v>
      </c>
      <c r="G749" s="53"/>
      <c r="H749" s="53"/>
    </row>
    <row r="750" spans="1:8" ht="31.5">
      <c r="A750" s="28" t="s">
        <v>983</v>
      </c>
      <c r="B750" s="29" t="s">
        <v>986</v>
      </c>
      <c r="C750" s="29"/>
      <c r="D750" s="50"/>
      <c r="E750" s="50"/>
      <c r="F750" s="53">
        <f>SUM(F751)</f>
        <v>2500</v>
      </c>
      <c r="G750" s="53"/>
      <c r="H750" s="53"/>
    </row>
    <row r="751" spans="1:8" ht="31.5">
      <c r="A751" s="27" t="s">
        <v>173</v>
      </c>
      <c r="B751" s="29" t="s">
        <v>986</v>
      </c>
      <c r="C751" s="50" t="s">
        <v>246</v>
      </c>
      <c r="D751" s="50" t="s">
        <v>180</v>
      </c>
      <c r="E751" s="50" t="s">
        <v>175</v>
      </c>
      <c r="F751" s="53">
        <v>2500</v>
      </c>
      <c r="G751" s="53"/>
      <c r="H751" s="53"/>
    </row>
    <row r="752" spans="1:8" ht="47.25">
      <c r="A752" s="82" t="s">
        <v>1058</v>
      </c>
      <c r="B752" s="29" t="s">
        <v>1059</v>
      </c>
      <c r="C752" s="50"/>
      <c r="D752" s="50"/>
      <c r="E752" s="50"/>
      <c r="F752" s="70">
        <f>SUM(F753)</f>
        <v>600</v>
      </c>
      <c r="G752" s="53"/>
      <c r="H752" s="53"/>
    </row>
    <row r="753" spans="1:8" ht="31.5">
      <c r="A753" s="28" t="s">
        <v>199</v>
      </c>
      <c r="B753" s="29" t="s">
        <v>1060</v>
      </c>
      <c r="C753" s="50"/>
      <c r="D753" s="50"/>
      <c r="E753" s="50"/>
      <c r="F753" s="53">
        <f>SUM(F754)</f>
        <v>600</v>
      </c>
      <c r="G753" s="53"/>
      <c r="H753" s="53"/>
    </row>
    <row r="754" spans="1:8" ht="15.75">
      <c r="A754" s="28" t="s">
        <v>1061</v>
      </c>
      <c r="B754" s="29" t="s">
        <v>1062</v>
      </c>
      <c r="C754" s="50"/>
      <c r="D754" s="50"/>
      <c r="E754" s="50"/>
      <c r="F754" s="53">
        <f>SUM(F755)</f>
        <v>600</v>
      </c>
      <c r="G754" s="53"/>
      <c r="H754" s="53"/>
    </row>
    <row r="755" spans="1:8" ht="31.5">
      <c r="A755" s="28" t="s">
        <v>265</v>
      </c>
      <c r="B755" s="29" t="s">
        <v>1062</v>
      </c>
      <c r="C755" s="50" t="s">
        <v>160</v>
      </c>
      <c r="D755" s="29" t="s">
        <v>175</v>
      </c>
      <c r="E755" s="29" t="s">
        <v>99</v>
      </c>
      <c r="F755" s="53">
        <v>600</v>
      </c>
      <c r="G755" s="53"/>
      <c r="H755" s="53"/>
    </row>
    <row r="756" spans="1:8" ht="15.75">
      <c r="A756" s="20" t="s">
        <v>78</v>
      </c>
      <c r="B756" s="12" t="s">
        <v>392</v>
      </c>
      <c r="C756" s="51"/>
      <c r="D756" s="51"/>
      <c r="E756" s="51"/>
      <c r="F756" s="70">
        <f>SUM(F757+F768+F822+F825)</f>
        <v>125408.5</v>
      </c>
      <c r="G756" s="70">
        <f>SUM(G757+G768+G822+G825)</f>
        <v>108319.8</v>
      </c>
      <c r="H756" s="70">
        <f>SUM(H757+H768+H822+H825)</f>
        <v>146212.6</v>
      </c>
    </row>
    <row r="757" spans="1:8" ht="15.75">
      <c r="A757" s="27" t="s">
        <v>25</v>
      </c>
      <c r="B757" s="29" t="s">
        <v>420</v>
      </c>
      <c r="C757" s="50"/>
      <c r="D757" s="50"/>
      <c r="E757" s="50"/>
      <c r="F757" s="53">
        <f>SUM(F760+F762+F764+F766+F758)</f>
        <v>3596</v>
      </c>
      <c r="G757" s="53">
        <f>SUM(G760+G762+G764+G766)</f>
        <v>3500</v>
      </c>
      <c r="H757" s="53">
        <f>SUM(H760+H762+H764+H766)</f>
        <v>3500</v>
      </c>
    </row>
    <row r="758" spans="1:8" ht="15.75">
      <c r="A758" s="131" t="s">
        <v>204</v>
      </c>
      <c r="B758" s="132" t="s">
        <v>1099</v>
      </c>
      <c r="C758" s="50"/>
      <c r="D758" s="50"/>
      <c r="E758" s="50"/>
      <c r="F758" s="53">
        <f>SUM(F759)</f>
        <v>96</v>
      </c>
      <c r="G758" s="53"/>
      <c r="H758" s="53"/>
    </row>
    <row r="759" spans="1:8" ht="15.75">
      <c r="A759" s="131" t="s">
        <v>157</v>
      </c>
      <c r="B759" s="132" t="s">
        <v>1099</v>
      </c>
      <c r="C759" s="50" t="s">
        <v>210</v>
      </c>
      <c r="D759" s="50" t="s">
        <v>50</v>
      </c>
      <c r="E759" s="50" t="s">
        <v>177</v>
      </c>
      <c r="F759" s="53">
        <v>96</v>
      </c>
      <c r="G759" s="53"/>
      <c r="H759" s="53"/>
    </row>
    <row r="760" spans="1:8" ht="126">
      <c r="A760" s="64" t="s">
        <v>360</v>
      </c>
      <c r="B760" s="29" t="s">
        <v>421</v>
      </c>
      <c r="C760" s="50"/>
      <c r="D760" s="50"/>
      <c r="E760" s="50"/>
      <c r="F760" s="53">
        <f>SUM(F761)</f>
        <v>300</v>
      </c>
      <c r="G760" s="53">
        <f>SUM(G761)</f>
        <v>300</v>
      </c>
      <c r="H760" s="53">
        <f>SUM(H761)</f>
        <v>300</v>
      </c>
    </row>
    <row r="761" spans="1:8" ht="15.75">
      <c r="A761" s="28" t="s">
        <v>157</v>
      </c>
      <c r="B761" s="29" t="s">
        <v>421</v>
      </c>
      <c r="C761" s="50" t="s">
        <v>210</v>
      </c>
      <c r="D761" s="50" t="s">
        <v>180</v>
      </c>
      <c r="E761" s="50" t="s">
        <v>175</v>
      </c>
      <c r="F761" s="53">
        <v>300</v>
      </c>
      <c r="G761" s="53">
        <v>300</v>
      </c>
      <c r="H761" s="53">
        <v>300</v>
      </c>
    </row>
    <row r="762" spans="1:8" ht="78.75">
      <c r="A762" s="28" t="s">
        <v>361</v>
      </c>
      <c r="B762" s="29" t="s">
        <v>422</v>
      </c>
      <c r="C762" s="50"/>
      <c r="D762" s="50"/>
      <c r="E762" s="50"/>
      <c r="F762" s="53">
        <f>SUM(F763)</f>
        <v>1000</v>
      </c>
      <c r="G762" s="53">
        <f>SUM(G763)</f>
        <v>1000</v>
      </c>
      <c r="H762" s="53">
        <f>SUM(H763)</f>
        <v>1000</v>
      </c>
    </row>
    <row r="763" spans="1:8" ht="15.75">
      <c r="A763" s="28" t="s">
        <v>157</v>
      </c>
      <c r="B763" s="29" t="s">
        <v>422</v>
      </c>
      <c r="C763" s="50" t="s">
        <v>210</v>
      </c>
      <c r="D763" s="50" t="s">
        <v>180</v>
      </c>
      <c r="E763" s="50" t="s">
        <v>176</v>
      </c>
      <c r="F763" s="53">
        <v>1000</v>
      </c>
      <c r="G763" s="53">
        <v>1000</v>
      </c>
      <c r="H763" s="53">
        <v>1000</v>
      </c>
    </row>
    <row r="764" spans="1:8" ht="47.25">
      <c r="A764" s="28" t="s">
        <v>362</v>
      </c>
      <c r="B764" s="29" t="s">
        <v>423</v>
      </c>
      <c r="C764" s="50"/>
      <c r="D764" s="50"/>
      <c r="E764" s="50"/>
      <c r="F764" s="53">
        <f>SUM(F765)</f>
        <v>1500</v>
      </c>
      <c r="G764" s="53">
        <f>SUM(G765)</f>
        <v>1500</v>
      </c>
      <c r="H764" s="53">
        <f>SUM(H765)</f>
        <v>1500</v>
      </c>
    </row>
    <row r="765" spans="1:8" ht="15.75">
      <c r="A765" s="28" t="s">
        <v>157</v>
      </c>
      <c r="B765" s="29" t="s">
        <v>423</v>
      </c>
      <c r="C765" s="50" t="s">
        <v>210</v>
      </c>
      <c r="D765" s="50" t="s">
        <v>180</v>
      </c>
      <c r="E765" s="50" t="s">
        <v>177</v>
      </c>
      <c r="F765" s="53">
        <v>1500</v>
      </c>
      <c r="G765" s="53">
        <v>1500</v>
      </c>
      <c r="H765" s="53">
        <v>1500</v>
      </c>
    </row>
    <row r="766" spans="1:8" ht="31.5">
      <c r="A766" s="28" t="s">
        <v>33</v>
      </c>
      <c r="B766" s="29" t="s">
        <v>424</v>
      </c>
      <c r="C766" s="50"/>
      <c r="D766" s="50"/>
      <c r="E766" s="50"/>
      <c r="F766" s="53">
        <f>SUM(F767)</f>
        <v>700</v>
      </c>
      <c r="G766" s="53">
        <f>SUM(G767)</f>
        <v>700</v>
      </c>
      <c r="H766" s="53">
        <f>SUM(H767)</f>
        <v>700</v>
      </c>
    </row>
    <row r="767" spans="1:8" ht="15.75">
      <c r="A767" s="28" t="s">
        <v>157</v>
      </c>
      <c r="B767" s="29" t="s">
        <v>424</v>
      </c>
      <c r="C767" s="50" t="s">
        <v>210</v>
      </c>
      <c r="D767" s="50" t="s">
        <v>180</v>
      </c>
      <c r="E767" s="50" t="s">
        <v>177</v>
      </c>
      <c r="F767" s="53">
        <v>700</v>
      </c>
      <c r="G767" s="53">
        <v>700</v>
      </c>
      <c r="H767" s="53">
        <v>700</v>
      </c>
    </row>
    <row r="768" spans="1:8" ht="15.75">
      <c r="A768" s="27" t="s">
        <v>77</v>
      </c>
      <c r="B768" s="29" t="s">
        <v>393</v>
      </c>
      <c r="C768" s="50"/>
      <c r="D768" s="50"/>
      <c r="E768" s="50"/>
      <c r="F768" s="53">
        <f>SUM(F769+F772+F774+F776+F784+F786+F797+F799+F805+F807+F820+F813+F801+F793+F810+F803+F815+F818)</f>
        <v>69609</v>
      </c>
      <c r="G768" s="53">
        <f>SUM(G769+G772+G774+G776+G784+G786+G797+G799+G805+G807+G820+G813+G801+G793+G810)</f>
        <v>34715.800000000003</v>
      </c>
      <c r="H768" s="53">
        <f>SUM(H769+H772+H774+H776+H784+H786+H797+H799+H805+H807+H820+H813+H801+H793+H810)</f>
        <v>62608.600000000006</v>
      </c>
    </row>
    <row r="769" spans="1:8" ht="15.75">
      <c r="A769" s="28" t="s">
        <v>581</v>
      </c>
      <c r="B769" s="29" t="s">
        <v>595</v>
      </c>
      <c r="C769" s="50"/>
      <c r="D769" s="50"/>
      <c r="E769" s="50"/>
      <c r="F769" s="53">
        <f>SUM(F770)</f>
        <v>797.1</v>
      </c>
      <c r="G769" s="53"/>
      <c r="H769" s="53"/>
    </row>
    <row r="770" spans="1:8" ht="31.5">
      <c r="A770" s="27" t="s">
        <v>582</v>
      </c>
      <c r="B770" s="29" t="s">
        <v>596</v>
      </c>
      <c r="C770" s="50"/>
      <c r="D770" s="50"/>
      <c r="E770" s="50"/>
      <c r="F770" s="53">
        <f>SUM(F771)</f>
        <v>797.1</v>
      </c>
      <c r="G770" s="53"/>
      <c r="H770" s="53"/>
    </row>
    <row r="771" spans="1:8" ht="15.75">
      <c r="A771" s="27" t="s">
        <v>252</v>
      </c>
      <c r="B771" s="29" t="s">
        <v>596</v>
      </c>
      <c r="C771" s="50" t="s">
        <v>253</v>
      </c>
      <c r="D771" s="50" t="s">
        <v>175</v>
      </c>
      <c r="E771" s="50" t="s">
        <v>182</v>
      </c>
      <c r="F771" s="53">
        <v>797.1</v>
      </c>
      <c r="G771" s="53"/>
      <c r="H771" s="53"/>
    </row>
    <row r="772" spans="1:8" ht="15.75">
      <c r="A772" s="27" t="s">
        <v>209</v>
      </c>
      <c r="B772" s="29" t="s">
        <v>411</v>
      </c>
      <c r="C772" s="50"/>
      <c r="D772" s="50"/>
      <c r="E772" s="50"/>
      <c r="F772" s="53">
        <f>SUM(F773)</f>
        <v>1379.2</v>
      </c>
      <c r="G772" s="53"/>
      <c r="H772" s="53"/>
    </row>
    <row r="773" spans="1:8" ht="15.75">
      <c r="A773" s="28" t="s">
        <v>252</v>
      </c>
      <c r="B773" s="29" t="s">
        <v>411</v>
      </c>
      <c r="C773" s="50" t="s">
        <v>253</v>
      </c>
      <c r="D773" s="50" t="s">
        <v>179</v>
      </c>
      <c r="E773" s="50" t="s">
        <v>175</v>
      </c>
      <c r="F773" s="53">
        <v>1379.2</v>
      </c>
      <c r="G773" s="53"/>
      <c r="H773" s="53"/>
    </row>
    <row r="774" spans="1:8" ht="15.75">
      <c r="A774" s="27" t="s">
        <v>204</v>
      </c>
      <c r="B774" s="29" t="s">
        <v>407</v>
      </c>
      <c r="C774" s="50"/>
      <c r="D774" s="50"/>
      <c r="E774" s="50"/>
      <c r="F774" s="53">
        <f>SUM(F775)</f>
        <v>604</v>
      </c>
      <c r="G774" s="53"/>
      <c r="H774" s="53"/>
    </row>
    <row r="775" spans="1:8" ht="15.75">
      <c r="A775" s="28" t="s">
        <v>252</v>
      </c>
      <c r="B775" s="29" t="s">
        <v>407</v>
      </c>
      <c r="C775" s="50" t="s">
        <v>253</v>
      </c>
      <c r="D775" s="50" t="s">
        <v>175</v>
      </c>
      <c r="E775" s="50" t="s">
        <v>149</v>
      </c>
      <c r="F775" s="53">
        <v>604</v>
      </c>
      <c r="G775" s="53"/>
      <c r="H775" s="53"/>
    </row>
    <row r="776" spans="1:8" ht="31.5">
      <c r="A776" s="27" t="s">
        <v>83</v>
      </c>
      <c r="B776" s="29" t="s">
        <v>396</v>
      </c>
      <c r="C776" s="50"/>
      <c r="D776" s="50"/>
      <c r="E776" s="50"/>
      <c r="F776" s="53">
        <f>SUM(F777+F779+F781)</f>
        <v>3105.5</v>
      </c>
      <c r="G776" s="53">
        <f>SUM(G777+G779+G781)</f>
        <v>858</v>
      </c>
      <c r="H776" s="53">
        <f>SUM(H777+H779+H781)</f>
        <v>858</v>
      </c>
    </row>
    <row r="777" spans="1:8" ht="15.75">
      <c r="A777" s="27" t="s">
        <v>124</v>
      </c>
      <c r="B777" s="29" t="s">
        <v>505</v>
      </c>
      <c r="C777" s="50"/>
      <c r="D777" s="50"/>
      <c r="E777" s="50"/>
      <c r="F777" s="53">
        <f>SUM(F778)</f>
        <v>971.3</v>
      </c>
      <c r="G777" s="53">
        <f>SUM(G778)</f>
        <v>300</v>
      </c>
      <c r="H777" s="53">
        <f>SUM(H778)</f>
        <v>300</v>
      </c>
    </row>
    <row r="778" spans="1:8" ht="31.5">
      <c r="A778" s="28" t="s">
        <v>57</v>
      </c>
      <c r="B778" s="29" t="s">
        <v>505</v>
      </c>
      <c r="C778" s="50" t="s">
        <v>58</v>
      </c>
      <c r="D778" s="50" t="s">
        <v>175</v>
      </c>
      <c r="E778" s="50" t="s">
        <v>99</v>
      </c>
      <c r="F778" s="53">
        <v>971.3</v>
      </c>
      <c r="G778" s="53">
        <v>300</v>
      </c>
      <c r="H778" s="53">
        <v>300</v>
      </c>
    </row>
    <row r="779" spans="1:8" ht="31.5">
      <c r="A779" s="27" t="s">
        <v>202</v>
      </c>
      <c r="B779" s="29" t="s">
        <v>397</v>
      </c>
      <c r="C779" s="50"/>
      <c r="D779" s="50"/>
      <c r="E779" s="50"/>
      <c r="F779" s="53">
        <f>SUM(F780)</f>
        <v>158</v>
      </c>
      <c r="G779" s="53">
        <f>SUM(G780)</f>
        <v>158</v>
      </c>
      <c r="H779" s="53">
        <f>SUM(H780)</f>
        <v>158</v>
      </c>
    </row>
    <row r="780" spans="1:8" ht="31.5">
      <c r="A780" s="28" t="s">
        <v>57</v>
      </c>
      <c r="B780" s="29" t="s">
        <v>397</v>
      </c>
      <c r="C780" s="50" t="s">
        <v>58</v>
      </c>
      <c r="D780" s="50" t="s">
        <v>175</v>
      </c>
      <c r="E780" s="50" t="s">
        <v>99</v>
      </c>
      <c r="F780" s="53">
        <v>158</v>
      </c>
      <c r="G780" s="53">
        <v>158</v>
      </c>
      <c r="H780" s="53">
        <v>158</v>
      </c>
    </row>
    <row r="781" spans="1:8" ht="31.5">
      <c r="A781" s="27" t="s">
        <v>84</v>
      </c>
      <c r="B781" s="29" t="s">
        <v>398</v>
      </c>
      <c r="C781" s="50"/>
      <c r="D781" s="50"/>
      <c r="E781" s="50"/>
      <c r="F781" s="53">
        <f>SUM(F782:F783)</f>
        <v>1976.2</v>
      </c>
      <c r="G781" s="53">
        <f>SUM(G782:G783)</f>
        <v>400</v>
      </c>
      <c r="H781" s="53">
        <f>SUM(H782:H783)</f>
        <v>400</v>
      </c>
    </row>
    <row r="782" spans="1:8" ht="31.5">
      <c r="A782" s="28" t="s">
        <v>265</v>
      </c>
      <c r="B782" s="29" t="s">
        <v>398</v>
      </c>
      <c r="C782" s="50" t="s">
        <v>160</v>
      </c>
      <c r="D782" s="50" t="s">
        <v>175</v>
      </c>
      <c r="E782" s="50" t="s">
        <v>99</v>
      </c>
      <c r="F782" s="53">
        <v>464.2</v>
      </c>
      <c r="G782" s="53">
        <v>400</v>
      </c>
      <c r="H782" s="53">
        <v>400</v>
      </c>
    </row>
    <row r="783" spans="1:8" ht="15.75">
      <c r="A783" s="28" t="s">
        <v>252</v>
      </c>
      <c r="B783" s="29" t="s">
        <v>398</v>
      </c>
      <c r="C783" s="50" t="s">
        <v>253</v>
      </c>
      <c r="D783" s="50" t="s">
        <v>175</v>
      </c>
      <c r="E783" s="50" t="s">
        <v>99</v>
      </c>
      <c r="F783" s="53">
        <v>1512</v>
      </c>
      <c r="G783" s="53"/>
      <c r="H783" s="53"/>
    </row>
    <row r="784" spans="1:8" ht="15.75">
      <c r="A784" s="27" t="s">
        <v>5</v>
      </c>
      <c r="B784" s="29" t="s">
        <v>492</v>
      </c>
      <c r="C784" s="50"/>
      <c r="D784" s="50"/>
      <c r="E784" s="50"/>
      <c r="F784" s="53">
        <f>SUM(F785)</f>
        <v>2400.6</v>
      </c>
      <c r="G784" s="53">
        <f>SUM(G785)</f>
        <v>2306</v>
      </c>
      <c r="H784" s="53">
        <f>SUM(H785)</f>
        <v>2306</v>
      </c>
    </row>
    <row r="785" spans="1:8" ht="78.75">
      <c r="A785" s="28" t="s">
        <v>56</v>
      </c>
      <c r="B785" s="29" t="s">
        <v>492</v>
      </c>
      <c r="C785" s="50" t="s">
        <v>64</v>
      </c>
      <c r="D785" s="50" t="s">
        <v>175</v>
      </c>
      <c r="E785" s="50" t="s">
        <v>176</v>
      </c>
      <c r="F785" s="53">
        <v>2400.6</v>
      </c>
      <c r="G785" s="53">
        <v>2306</v>
      </c>
      <c r="H785" s="53">
        <v>2306</v>
      </c>
    </row>
    <row r="786" spans="1:8" ht="31.5">
      <c r="A786" s="27" t="s">
        <v>72</v>
      </c>
      <c r="B786" s="29" t="s">
        <v>394</v>
      </c>
      <c r="C786" s="50"/>
      <c r="D786" s="50"/>
      <c r="E786" s="50"/>
      <c r="F786" s="53">
        <f>SUM(F787:F792)</f>
        <v>51184.799999999996</v>
      </c>
      <c r="G786" s="53">
        <f>SUM(G787:G792)</f>
        <v>22741.599999999999</v>
      </c>
      <c r="H786" s="53">
        <f>SUM(H787:H792)</f>
        <v>50467.5</v>
      </c>
    </row>
    <row r="787" spans="1:8" ht="78.75">
      <c r="A787" s="28" t="s">
        <v>56</v>
      </c>
      <c r="B787" s="29" t="s">
        <v>394</v>
      </c>
      <c r="C787" s="50" t="s">
        <v>64</v>
      </c>
      <c r="D787" s="50" t="s">
        <v>175</v>
      </c>
      <c r="E787" s="50" t="s">
        <v>177</v>
      </c>
      <c r="F787" s="53">
        <v>2415</v>
      </c>
      <c r="G787" s="53">
        <v>2443.4</v>
      </c>
      <c r="H787" s="53">
        <v>2443.4</v>
      </c>
    </row>
    <row r="788" spans="1:8" ht="31.5">
      <c r="A788" s="28" t="s">
        <v>265</v>
      </c>
      <c r="B788" s="29" t="s">
        <v>394</v>
      </c>
      <c r="C788" s="50" t="s">
        <v>160</v>
      </c>
      <c r="D788" s="50" t="s">
        <v>175</v>
      </c>
      <c r="E788" s="50" t="s">
        <v>177</v>
      </c>
      <c r="F788" s="53">
        <v>211</v>
      </c>
      <c r="G788" s="53">
        <v>210.8</v>
      </c>
      <c r="H788" s="53">
        <v>210.8</v>
      </c>
    </row>
    <row r="789" spans="1:8" ht="78.75">
      <c r="A789" s="28" t="s">
        <v>56</v>
      </c>
      <c r="B789" s="29" t="s">
        <v>394</v>
      </c>
      <c r="C789" s="50" t="s">
        <v>64</v>
      </c>
      <c r="D789" s="50" t="s">
        <v>175</v>
      </c>
      <c r="E789" s="50" t="s">
        <v>179</v>
      </c>
      <c r="F789" s="53">
        <v>37961.699999999997</v>
      </c>
      <c r="G789" s="53">
        <v>9966</v>
      </c>
      <c r="H789" s="53">
        <v>37608.800000000003</v>
      </c>
    </row>
    <row r="790" spans="1:8" ht="31.5">
      <c r="A790" s="28" t="s">
        <v>265</v>
      </c>
      <c r="B790" s="29" t="s">
        <v>394</v>
      </c>
      <c r="C790" s="50" t="s">
        <v>160</v>
      </c>
      <c r="D790" s="50" t="s">
        <v>175</v>
      </c>
      <c r="E790" s="50" t="s">
        <v>179</v>
      </c>
      <c r="F790" s="53">
        <v>7404.6</v>
      </c>
      <c r="G790" s="53">
        <v>7123.9</v>
      </c>
      <c r="H790" s="53">
        <v>7207</v>
      </c>
    </row>
    <row r="791" spans="1:8" ht="15.75">
      <c r="A791" s="28" t="s">
        <v>252</v>
      </c>
      <c r="B791" s="29" t="s">
        <v>394</v>
      </c>
      <c r="C791" s="50" t="s">
        <v>253</v>
      </c>
      <c r="D791" s="50" t="s">
        <v>175</v>
      </c>
      <c r="E791" s="50" t="s">
        <v>179</v>
      </c>
      <c r="F791" s="53">
        <v>510</v>
      </c>
      <c r="G791" s="53">
        <v>315</v>
      </c>
      <c r="H791" s="53">
        <v>315</v>
      </c>
    </row>
    <row r="792" spans="1:8" ht="78.75">
      <c r="A792" s="28" t="s">
        <v>56</v>
      </c>
      <c r="B792" s="29" t="s">
        <v>394</v>
      </c>
      <c r="C792" s="50" t="s">
        <v>64</v>
      </c>
      <c r="D792" s="50" t="s">
        <v>179</v>
      </c>
      <c r="E792" s="50" t="s">
        <v>180</v>
      </c>
      <c r="F792" s="53">
        <v>2682.5</v>
      </c>
      <c r="G792" s="53">
        <v>2682.5</v>
      </c>
      <c r="H792" s="53">
        <v>2682.5</v>
      </c>
    </row>
    <row r="793" spans="1:8" ht="47.25">
      <c r="A793" s="28" t="s">
        <v>112</v>
      </c>
      <c r="B793" s="29" t="s">
        <v>431</v>
      </c>
      <c r="C793" s="50"/>
      <c r="D793" s="50"/>
      <c r="E793" s="50"/>
      <c r="F793" s="53">
        <f>SUM(F794+F795+F796)</f>
        <v>2008.9</v>
      </c>
      <c r="G793" s="53">
        <f>SUM(G794+G795)</f>
        <v>2008.2</v>
      </c>
      <c r="H793" s="53">
        <f>SUM(H794+H795)</f>
        <v>2008.2</v>
      </c>
    </row>
    <row r="794" spans="1:8" ht="78.75">
      <c r="A794" s="28" t="s">
        <v>56</v>
      </c>
      <c r="B794" s="29" t="s">
        <v>431</v>
      </c>
      <c r="C794" s="50" t="s">
        <v>64</v>
      </c>
      <c r="D794" s="50" t="s">
        <v>175</v>
      </c>
      <c r="E794" s="50" t="s">
        <v>181</v>
      </c>
      <c r="F794" s="53">
        <v>1880</v>
      </c>
      <c r="G794" s="53">
        <v>1879.2</v>
      </c>
      <c r="H794" s="53">
        <v>1879.2</v>
      </c>
    </row>
    <row r="795" spans="1:8" ht="31.5">
      <c r="A795" s="28" t="s">
        <v>265</v>
      </c>
      <c r="B795" s="29" t="s">
        <v>431</v>
      </c>
      <c r="C795" s="50" t="s">
        <v>160</v>
      </c>
      <c r="D795" s="50" t="s">
        <v>175</v>
      </c>
      <c r="E795" s="50" t="s">
        <v>181</v>
      </c>
      <c r="F795" s="53">
        <v>127.7</v>
      </c>
      <c r="G795" s="53">
        <v>129</v>
      </c>
      <c r="H795" s="53">
        <v>129</v>
      </c>
    </row>
    <row r="796" spans="1:8" ht="15.75">
      <c r="A796" s="28" t="s">
        <v>252</v>
      </c>
      <c r="B796" s="29" t="s">
        <v>431</v>
      </c>
      <c r="C796" s="50" t="s">
        <v>253</v>
      </c>
      <c r="D796" s="50" t="s">
        <v>175</v>
      </c>
      <c r="E796" s="50" t="s">
        <v>181</v>
      </c>
      <c r="F796" s="53">
        <v>1.2</v>
      </c>
      <c r="G796" s="53"/>
      <c r="H796" s="53"/>
    </row>
    <row r="797" spans="1:8" ht="31.5">
      <c r="A797" s="27" t="s">
        <v>100</v>
      </c>
      <c r="B797" s="29" t="s">
        <v>395</v>
      </c>
      <c r="C797" s="50"/>
      <c r="D797" s="50"/>
      <c r="E797" s="50"/>
      <c r="F797" s="53">
        <f>SUM(F798)</f>
        <v>1687.3</v>
      </c>
      <c r="G797" s="53">
        <f>SUM(G798)</f>
        <v>1687.3</v>
      </c>
      <c r="H797" s="53">
        <f>SUM(H798)</f>
        <v>1687.3</v>
      </c>
    </row>
    <row r="798" spans="1:8" ht="78.75">
      <c r="A798" s="28" t="s">
        <v>56</v>
      </c>
      <c r="B798" s="29" t="s">
        <v>395</v>
      </c>
      <c r="C798" s="50" t="s">
        <v>64</v>
      </c>
      <c r="D798" s="50" t="s">
        <v>175</v>
      </c>
      <c r="E798" s="50" t="s">
        <v>177</v>
      </c>
      <c r="F798" s="53">
        <v>1687.3</v>
      </c>
      <c r="G798" s="53">
        <v>1687.3</v>
      </c>
      <c r="H798" s="53">
        <v>1687.3</v>
      </c>
    </row>
    <row r="799" spans="1:8" ht="31.5">
      <c r="A799" s="27" t="s">
        <v>47</v>
      </c>
      <c r="B799" s="29" t="s">
        <v>432</v>
      </c>
      <c r="C799" s="50"/>
      <c r="D799" s="50"/>
      <c r="E799" s="50"/>
      <c r="F799" s="53">
        <f>SUM(F800)</f>
        <v>1401.4</v>
      </c>
      <c r="G799" s="53">
        <f>SUM(G800)</f>
        <v>1401.4</v>
      </c>
      <c r="H799" s="53">
        <f>SUM(H800)</f>
        <v>1401.4</v>
      </c>
    </row>
    <row r="800" spans="1:8" ht="78.75">
      <c r="A800" s="28" t="s">
        <v>56</v>
      </c>
      <c r="B800" s="29" t="s">
        <v>432</v>
      </c>
      <c r="C800" s="50" t="s">
        <v>64</v>
      </c>
      <c r="D800" s="50" t="s">
        <v>175</v>
      </c>
      <c r="E800" s="50" t="s">
        <v>181</v>
      </c>
      <c r="F800" s="53">
        <v>1401.4</v>
      </c>
      <c r="G800" s="53">
        <v>1401.4</v>
      </c>
      <c r="H800" s="53">
        <v>1401.4</v>
      </c>
    </row>
    <row r="801" spans="1:8" ht="63">
      <c r="A801" s="27" t="s">
        <v>138</v>
      </c>
      <c r="B801" s="29" t="s">
        <v>399</v>
      </c>
      <c r="C801" s="50"/>
      <c r="D801" s="50"/>
      <c r="E801" s="50"/>
      <c r="F801" s="53">
        <f>SUM(F802)</f>
        <v>1173.8</v>
      </c>
      <c r="G801" s="53">
        <f>SUM(G802)</f>
        <v>1350</v>
      </c>
      <c r="H801" s="53">
        <f>SUM(H802)</f>
        <v>1350</v>
      </c>
    </row>
    <row r="802" spans="1:8" ht="31.5">
      <c r="A802" s="28" t="s">
        <v>265</v>
      </c>
      <c r="B802" s="29" t="s">
        <v>399</v>
      </c>
      <c r="C802" s="50" t="s">
        <v>160</v>
      </c>
      <c r="D802" s="50" t="s">
        <v>175</v>
      </c>
      <c r="E802" s="50" t="s">
        <v>99</v>
      </c>
      <c r="F802" s="53">
        <v>1173.8</v>
      </c>
      <c r="G802" s="53">
        <v>1350</v>
      </c>
      <c r="H802" s="53">
        <v>1350</v>
      </c>
    </row>
    <row r="803" spans="1:8" ht="15.75">
      <c r="A803" s="28" t="s">
        <v>987</v>
      </c>
      <c r="B803" s="29" t="s">
        <v>988</v>
      </c>
      <c r="C803" s="50"/>
      <c r="D803" s="50"/>
      <c r="E803" s="50"/>
      <c r="F803" s="53">
        <f>SUM(F804)</f>
        <v>3.9</v>
      </c>
      <c r="G803" s="53"/>
      <c r="H803" s="53"/>
    </row>
    <row r="804" spans="1:8" ht="31.5">
      <c r="A804" s="28" t="s">
        <v>265</v>
      </c>
      <c r="B804" s="29" t="s">
        <v>988</v>
      </c>
      <c r="C804" s="50" t="s">
        <v>160</v>
      </c>
      <c r="D804" s="50" t="s">
        <v>182</v>
      </c>
      <c r="E804" s="50" t="s">
        <v>180</v>
      </c>
      <c r="F804" s="53">
        <v>3.9</v>
      </c>
      <c r="G804" s="53"/>
      <c r="H804" s="53"/>
    </row>
    <row r="805" spans="1:8" ht="63">
      <c r="A805" s="27" t="s">
        <v>189</v>
      </c>
      <c r="B805" s="29" t="s">
        <v>493</v>
      </c>
      <c r="C805" s="50"/>
      <c r="D805" s="50"/>
      <c r="E805" s="50"/>
      <c r="F805" s="53">
        <f>SUM(F806)</f>
        <v>5.8</v>
      </c>
      <c r="G805" s="53">
        <f>SUM(G806)</f>
        <v>5.9</v>
      </c>
      <c r="H805" s="53">
        <f>SUM(H806)</f>
        <v>76.7</v>
      </c>
    </row>
    <row r="806" spans="1:8" ht="31.5">
      <c r="A806" s="28" t="s">
        <v>265</v>
      </c>
      <c r="B806" s="29" t="s">
        <v>493</v>
      </c>
      <c r="C806" s="50" t="s">
        <v>160</v>
      </c>
      <c r="D806" s="50" t="s">
        <v>175</v>
      </c>
      <c r="E806" s="50" t="s">
        <v>180</v>
      </c>
      <c r="F806" s="53">
        <v>5.8</v>
      </c>
      <c r="G806" s="53">
        <v>5.9</v>
      </c>
      <c r="H806" s="53">
        <v>76.7</v>
      </c>
    </row>
    <row r="807" spans="1:8" ht="47.25" hidden="1">
      <c r="A807" s="27" t="s">
        <v>9</v>
      </c>
      <c r="B807" s="29" t="s">
        <v>507</v>
      </c>
      <c r="C807" s="50"/>
      <c r="D807" s="50"/>
      <c r="E807" s="50"/>
      <c r="F807" s="53">
        <f>SUM(F808:F809)</f>
        <v>0</v>
      </c>
      <c r="G807" s="53">
        <f>SUM(G808:G809)</f>
        <v>0</v>
      </c>
      <c r="H807" s="53">
        <f>SUM(H808:H809)</f>
        <v>0</v>
      </c>
    </row>
    <row r="808" spans="1:8" ht="78.75" hidden="1">
      <c r="A808" s="28" t="s">
        <v>56</v>
      </c>
      <c r="B808" s="29" t="s">
        <v>507</v>
      </c>
      <c r="C808" s="50" t="s">
        <v>64</v>
      </c>
      <c r="D808" s="50" t="s">
        <v>177</v>
      </c>
      <c r="E808" s="50" t="s">
        <v>179</v>
      </c>
      <c r="F808" s="53">
        <v>0</v>
      </c>
      <c r="G808" s="53">
        <v>0</v>
      </c>
      <c r="H808" s="53">
        <v>0</v>
      </c>
    </row>
    <row r="809" spans="1:8" ht="31.5" hidden="1">
      <c r="A809" s="28" t="s">
        <v>265</v>
      </c>
      <c r="B809" s="29" t="s">
        <v>507</v>
      </c>
      <c r="C809" s="50" t="s">
        <v>160</v>
      </c>
      <c r="D809" s="50" t="s">
        <v>177</v>
      </c>
      <c r="E809" s="50" t="s">
        <v>179</v>
      </c>
      <c r="F809" s="53"/>
      <c r="G809" s="53"/>
      <c r="H809" s="53"/>
    </row>
    <row r="810" spans="1:8" ht="47.25">
      <c r="A810" s="28" t="s">
        <v>9</v>
      </c>
      <c r="B810" s="29" t="s">
        <v>507</v>
      </c>
      <c r="C810" s="50"/>
      <c r="D810" s="50"/>
      <c r="E810" s="50"/>
      <c r="F810" s="53">
        <f>SUM(F811+F812)</f>
        <v>2130.4</v>
      </c>
      <c r="G810" s="53">
        <f>SUM(G811+G812)</f>
        <v>2157.8000000000002</v>
      </c>
      <c r="H810" s="53">
        <f>SUM(H811+H812)</f>
        <v>2253.9</v>
      </c>
    </row>
    <row r="811" spans="1:8" ht="78.75">
      <c r="A811" s="28" t="s">
        <v>56</v>
      </c>
      <c r="B811" s="29" t="s">
        <v>507</v>
      </c>
      <c r="C811" s="50" t="s">
        <v>64</v>
      </c>
      <c r="D811" s="50" t="s">
        <v>177</v>
      </c>
      <c r="E811" s="50" t="s">
        <v>179</v>
      </c>
      <c r="F811" s="53">
        <v>1853.7</v>
      </c>
      <c r="G811" s="53">
        <v>2010.3</v>
      </c>
      <c r="H811" s="53">
        <v>2106.4</v>
      </c>
    </row>
    <row r="812" spans="1:8" ht="31.5">
      <c r="A812" s="28" t="s">
        <v>265</v>
      </c>
      <c r="B812" s="29" t="s">
        <v>507</v>
      </c>
      <c r="C812" s="50" t="s">
        <v>160</v>
      </c>
      <c r="D812" s="50" t="s">
        <v>177</v>
      </c>
      <c r="E812" s="50" t="s">
        <v>179</v>
      </c>
      <c r="F812" s="53">
        <v>276.7</v>
      </c>
      <c r="G812" s="53">
        <v>147.5</v>
      </c>
      <c r="H812" s="53">
        <v>147.5</v>
      </c>
    </row>
    <row r="813" spans="1:8" ht="315">
      <c r="A813" s="64" t="s">
        <v>363</v>
      </c>
      <c r="B813" s="29" t="s">
        <v>771</v>
      </c>
      <c r="C813" s="50"/>
      <c r="D813" s="50"/>
      <c r="E813" s="50"/>
      <c r="F813" s="53">
        <f>SUM(F814:F814)</f>
        <v>132.30000000000001</v>
      </c>
      <c r="G813" s="53">
        <f>SUM(G814:G814)</f>
        <v>132.30000000000001</v>
      </c>
      <c r="H813" s="53">
        <f>SUM(H814:H814)</f>
        <v>132.30000000000001</v>
      </c>
    </row>
    <row r="814" spans="1:8" ht="78.75">
      <c r="A814" s="28" t="s">
        <v>56</v>
      </c>
      <c r="B814" s="29" t="s">
        <v>771</v>
      </c>
      <c r="C814" s="50" t="s">
        <v>64</v>
      </c>
      <c r="D814" s="50" t="s">
        <v>175</v>
      </c>
      <c r="E814" s="50" t="s">
        <v>99</v>
      </c>
      <c r="F814" s="53">
        <v>132.30000000000001</v>
      </c>
      <c r="G814" s="53">
        <v>132.30000000000001</v>
      </c>
      <c r="H814" s="53">
        <v>132.30000000000001</v>
      </c>
    </row>
    <row r="815" spans="1:8" ht="15.75">
      <c r="A815" s="131" t="s">
        <v>1100</v>
      </c>
      <c r="B815" s="132" t="s">
        <v>506</v>
      </c>
      <c r="C815" s="50"/>
      <c r="D815" s="50"/>
      <c r="E815" s="50"/>
      <c r="F815" s="53">
        <f>SUM(F816:F817)</f>
        <v>1144.7</v>
      </c>
      <c r="G815" s="53"/>
      <c r="H815" s="53"/>
    </row>
    <row r="816" spans="1:8" ht="78.75">
      <c r="A816" s="131" t="s">
        <v>56</v>
      </c>
      <c r="B816" s="132" t="s">
        <v>506</v>
      </c>
      <c r="C816" s="50" t="s">
        <v>64</v>
      </c>
      <c r="D816" s="50" t="s">
        <v>175</v>
      </c>
      <c r="E816" s="50" t="s">
        <v>99</v>
      </c>
      <c r="F816" s="53">
        <v>914.7</v>
      </c>
      <c r="G816" s="53"/>
      <c r="H816" s="53"/>
    </row>
    <row r="817" spans="1:8" ht="31.5">
      <c r="A817" s="28" t="s">
        <v>57</v>
      </c>
      <c r="B817" s="132" t="s">
        <v>506</v>
      </c>
      <c r="C817" s="50" t="s">
        <v>58</v>
      </c>
      <c r="D817" s="50" t="s">
        <v>175</v>
      </c>
      <c r="E817" s="50" t="s">
        <v>99</v>
      </c>
      <c r="F817" s="53">
        <v>230</v>
      </c>
      <c r="G817" s="53"/>
      <c r="H817" s="53"/>
    </row>
    <row r="818" spans="1:8" ht="47.25">
      <c r="A818" s="131" t="s">
        <v>1101</v>
      </c>
      <c r="B818" s="132" t="s">
        <v>1102</v>
      </c>
      <c r="C818" s="50"/>
      <c r="D818" s="50"/>
      <c r="E818" s="50"/>
      <c r="F818" s="53">
        <f>SUM(F819:F819)</f>
        <v>382</v>
      </c>
      <c r="G818" s="53"/>
      <c r="H818" s="53"/>
    </row>
    <row r="819" spans="1:8" ht="78.75">
      <c r="A819" s="131" t="s">
        <v>56</v>
      </c>
      <c r="B819" s="132" t="s">
        <v>1102</v>
      </c>
      <c r="C819" s="50" t="s">
        <v>64</v>
      </c>
      <c r="D819" s="50" t="s">
        <v>177</v>
      </c>
      <c r="E819" s="50" t="s">
        <v>179</v>
      </c>
      <c r="F819" s="53">
        <v>382</v>
      </c>
      <c r="G819" s="53"/>
      <c r="H819" s="53"/>
    </row>
    <row r="820" spans="1:8" ht="63">
      <c r="A820" s="27" t="s">
        <v>191</v>
      </c>
      <c r="B820" s="29" t="s">
        <v>784</v>
      </c>
      <c r="C820" s="50"/>
      <c r="D820" s="50"/>
      <c r="E820" s="50"/>
      <c r="F820" s="53">
        <f>SUM(F821:F821)</f>
        <v>67.3</v>
      </c>
      <c r="G820" s="53">
        <f>SUM(G821:G821)</f>
        <v>67.3</v>
      </c>
      <c r="H820" s="53">
        <f>SUM(H821:H821)</f>
        <v>67.3</v>
      </c>
    </row>
    <row r="821" spans="1:8" ht="78.75">
      <c r="A821" s="28" t="s">
        <v>56</v>
      </c>
      <c r="B821" s="29" t="s">
        <v>784</v>
      </c>
      <c r="C821" s="50" t="s">
        <v>64</v>
      </c>
      <c r="D821" s="50" t="s">
        <v>180</v>
      </c>
      <c r="E821" s="50" t="s">
        <v>180</v>
      </c>
      <c r="F821" s="53">
        <v>67.3</v>
      </c>
      <c r="G821" s="53">
        <v>67.3</v>
      </c>
      <c r="H821" s="53">
        <v>67.3</v>
      </c>
    </row>
    <row r="822" spans="1:8" ht="31.5">
      <c r="A822" s="27" t="s">
        <v>130</v>
      </c>
      <c r="B822" s="50" t="s">
        <v>425</v>
      </c>
      <c r="C822" s="50"/>
      <c r="D822" s="50"/>
      <c r="E822" s="50"/>
      <c r="F822" s="53">
        <f t="shared" ref="F822:H823" si="33">SUM(F823)</f>
        <v>52099.5</v>
      </c>
      <c r="G822" s="53">
        <f t="shared" si="33"/>
        <v>70000</v>
      </c>
      <c r="H822" s="53">
        <f t="shared" si="33"/>
        <v>80000</v>
      </c>
    </row>
    <row r="823" spans="1:8" ht="31.5">
      <c r="A823" s="27" t="s">
        <v>90</v>
      </c>
      <c r="B823" s="50" t="s">
        <v>426</v>
      </c>
      <c r="C823" s="50"/>
      <c r="D823" s="50"/>
      <c r="E823" s="50"/>
      <c r="F823" s="53">
        <f t="shared" si="33"/>
        <v>52099.5</v>
      </c>
      <c r="G823" s="53">
        <f t="shared" si="33"/>
        <v>70000</v>
      </c>
      <c r="H823" s="53">
        <f t="shared" si="33"/>
        <v>80000</v>
      </c>
    </row>
    <row r="824" spans="1:8" ht="78.75">
      <c r="A824" s="28" t="s">
        <v>56</v>
      </c>
      <c r="B824" s="50" t="s">
        <v>426</v>
      </c>
      <c r="C824" s="50" t="s">
        <v>64</v>
      </c>
      <c r="D824" s="50" t="s">
        <v>144</v>
      </c>
      <c r="E824" s="50" t="s">
        <v>177</v>
      </c>
      <c r="F824" s="53">
        <v>52099.5</v>
      </c>
      <c r="G824" s="53">
        <v>70000</v>
      </c>
      <c r="H824" s="53">
        <v>80000</v>
      </c>
    </row>
    <row r="825" spans="1:8" ht="47.25">
      <c r="A825" s="27" t="s">
        <v>201</v>
      </c>
      <c r="B825" s="29" t="s">
        <v>598</v>
      </c>
      <c r="C825" s="50"/>
      <c r="D825" s="50"/>
      <c r="E825" s="50"/>
      <c r="F825" s="53">
        <f t="shared" ref="F825:H826" si="34">SUM(F826)</f>
        <v>104</v>
      </c>
      <c r="G825" s="53">
        <f t="shared" si="34"/>
        <v>104</v>
      </c>
      <c r="H825" s="53">
        <f t="shared" si="34"/>
        <v>104</v>
      </c>
    </row>
    <row r="826" spans="1:8" ht="94.5">
      <c r="A826" s="27" t="s">
        <v>604</v>
      </c>
      <c r="B826" s="29" t="s">
        <v>599</v>
      </c>
      <c r="C826" s="50"/>
      <c r="D826" s="50"/>
      <c r="E826" s="50"/>
      <c r="F826" s="53">
        <f t="shared" si="34"/>
        <v>104</v>
      </c>
      <c r="G826" s="53">
        <f t="shared" si="34"/>
        <v>104</v>
      </c>
      <c r="H826" s="53">
        <f t="shared" si="34"/>
        <v>104</v>
      </c>
    </row>
    <row r="827" spans="1:8" ht="31.5">
      <c r="A827" s="28" t="s">
        <v>57</v>
      </c>
      <c r="B827" s="29" t="s">
        <v>599</v>
      </c>
      <c r="C827" s="50" t="s">
        <v>58</v>
      </c>
      <c r="D827" s="50" t="s">
        <v>175</v>
      </c>
      <c r="E827" s="50" t="s">
        <v>99</v>
      </c>
      <c r="F827" s="53">
        <v>104</v>
      </c>
      <c r="G827" s="53">
        <v>104</v>
      </c>
      <c r="H827" s="53">
        <v>104</v>
      </c>
    </row>
    <row r="828" spans="1:8" ht="15.75">
      <c r="A828" s="20" t="s">
        <v>694</v>
      </c>
      <c r="B828" s="29"/>
      <c r="C828" s="22"/>
      <c r="D828" s="22"/>
      <c r="E828" s="22"/>
      <c r="F828" s="70">
        <f>SUM(F15)</f>
        <v>2869715.4</v>
      </c>
      <c r="G828" s="70">
        <f>SUM(G15)</f>
        <v>2177684.6</v>
      </c>
      <c r="H828" s="70">
        <f>SUM(H15)</f>
        <v>2451798.6</v>
      </c>
    </row>
    <row r="829" spans="1:8" ht="15.75">
      <c r="A829" s="27" t="s">
        <v>693</v>
      </c>
      <c r="B829" s="22"/>
      <c r="C829" s="29"/>
      <c r="D829" s="87"/>
      <c r="E829" s="88"/>
      <c r="F829" s="89"/>
      <c r="G829" s="90">
        <v>36900.6</v>
      </c>
      <c r="H829" s="90">
        <v>69268</v>
      </c>
    </row>
    <row r="830" spans="1:8" ht="15.75">
      <c r="A830" s="20" t="s">
        <v>216</v>
      </c>
      <c r="B830" s="29"/>
      <c r="C830" s="79"/>
      <c r="D830" s="79"/>
      <c r="E830" s="79"/>
      <c r="F830" s="70">
        <f>SUM(F828:F829)</f>
        <v>2869715.4</v>
      </c>
      <c r="G830" s="70">
        <f>SUM(G828:G829)</f>
        <v>2214585.2000000002</v>
      </c>
      <c r="H830" s="70">
        <f>SUM(H828:H829)</f>
        <v>2521066.6</v>
      </c>
    </row>
    <row r="831" spans="1:8">
      <c r="B831" s="45"/>
      <c r="C831" s="45"/>
      <c r="D831" s="45"/>
      <c r="E831" s="45"/>
      <c r="F831" s="45"/>
      <c r="G831" s="45"/>
      <c r="H831" s="45"/>
    </row>
    <row r="832" spans="1:8">
      <c r="B832" s="45"/>
      <c r="C832" s="45"/>
      <c r="D832" s="45"/>
      <c r="E832" s="45"/>
      <c r="F832" s="45"/>
      <c r="G832" s="45"/>
      <c r="H832" s="45"/>
    </row>
    <row r="833" spans="2:8">
      <c r="B833" s="45"/>
      <c r="C833" s="45"/>
      <c r="D833" s="45"/>
      <c r="E833" s="45"/>
      <c r="F833" s="45"/>
      <c r="G833" s="45"/>
      <c r="H833" s="45"/>
    </row>
    <row r="834" spans="2:8">
      <c r="B834" s="45"/>
      <c r="C834" s="45"/>
      <c r="D834" s="45"/>
      <c r="E834" s="45"/>
      <c r="F834" s="45"/>
      <c r="G834" s="45"/>
      <c r="H834" s="45"/>
    </row>
    <row r="835" spans="2:8">
      <c r="B835" s="45"/>
      <c r="C835" s="45"/>
      <c r="D835" s="45"/>
      <c r="E835" s="45"/>
      <c r="F835" s="45"/>
      <c r="G835" s="45"/>
      <c r="H835" s="45"/>
    </row>
    <row r="836" spans="2:8">
      <c r="B836" s="45"/>
      <c r="C836" s="45"/>
      <c r="D836" s="45"/>
      <c r="E836" s="45"/>
      <c r="F836" s="45"/>
      <c r="G836" s="45"/>
      <c r="H836" s="45"/>
    </row>
    <row r="837" spans="2:8">
      <c r="B837" s="45"/>
      <c r="C837" s="45"/>
      <c r="D837" s="45"/>
      <c r="E837" s="45"/>
      <c r="F837" s="45"/>
      <c r="G837" s="45"/>
      <c r="H837" s="45"/>
    </row>
    <row r="838" spans="2:8">
      <c r="B838" s="45"/>
      <c r="C838" s="45"/>
      <c r="D838" s="45"/>
      <c r="E838" s="45"/>
      <c r="F838" s="45"/>
      <c r="G838" s="45"/>
      <c r="H838" s="45"/>
    </row>
    <row r="839" spans="2:8">
      <c r="B839" s="45"/>
      <c r="C839" s="45"/>
      <c r="D839" s="45"/>
      <c r="E839" s="45"/>
      <c r="F839" s="45"/>
      <c r="G839" s="45"/>
      <c r="H839" s="45"/>
    </row>
    <row r="840" spans="2:8">
      <c r="B840" s="45"/>
      <c r="C840" s="45"/>
      <c r="D840" s="45"/>
      <c r="E840" s="45"/>
      <c r="F840" s="45"/>
      <c r="G840" s="45"/>
      <c r="H840" s="45"/>
    </row>
    <row r="841" spans="2:8">
      <c r="B841" s="45"/>
      <c r="C841" s="45"/>
      <c r="D841" s="45"/>
      <c r="E841" s="45"/>
      <c r="F841" s="45"/>
      <c r="G841" s="45"/>
      <c r="H841" s="45"/>
    </row>
    <row r="842" spans="2:8">
      <c r="B842" s="45"/>
      <c r="C842" s="45"/>
      <c r="D842" s="45"/>
      <c r="E842" s="45"/>
      <c r="F842" s="45"/>
      <c r="G842" s="45"/>
      <c r="H842" s="45"/>
    </row>
    <row r="843" spans="2:8">
      <c r="B843" s="45"/>
      <c r="C843" s="45"/>
      <c r="D843" s="45"/>
      <c r="E843" s="45"/>
      <c r="F843" s="45"/>
      <c r="G843" s="45"/>
      <c r="H843" s="45"/>
    </row>
    <row r="844" spans="2:8">
      <c r="B844" s="45"/>
      <c r="C844" s="45"/>
      <c r="D844" s="45"/>
      <c r="E844" s="45"/>
      <c r="F844" s="45"/>
      <c r="G844" s="45"/>
      <c r="H844" s="45"/>
    </row>
    <row r="845" spans="2:8">
      <c r="B845" s="45"/>
      <c r="C845" s="45"/>
      <c r="D845" s="45"/>
      <c r="E845" s="45"/>
      <c r="F845" s="45"/>
      <c r="G845" s="45"/>
      <c r="H845" s="45"/>
    </row>
    <row r="846" spans="2:8">
      <c r="B846" s="45"/>
      <c r="C846" s="45"/>
      <c r="D846" s="45"/>
      <c r="E846" s="45"/>
      <c r="F846" s="45"/>
      <c r="G846" s="45"/>
      <c r="H846" s="45"/>
    </row>
    <row r="847" spans="2:8">
      <c r="B847" s="45"/>
      <c r="C847" s="45"/>
      <c r="D847" s="45"/>
      <c r="E847" s="45"/>
      <c r="F847" s="45"/>
      <c r="G847" s="45"/>
      <c r="H847" s="45"/>
    </row>
    <row r="848" spans="2:8">
      <c r="B848" s="45"/>
      <c r="C848" s="45"/>
      <c r="D848" s="45"/>
      <c r="E848" s="45"/>
      <c r="F848" s="45"/>
      <c r="G848" s="45"/>
      <c r="H848" s="45"/>
    </row>
    <row r="849" spans="2:8">
      <c r="B849" s="45"/>
      <c r="C849" s="45"/>
      <c r="D849" s="45"/>
      <c r="E849" s="45"/>
      <c r="F849" s="45"/>
      <c r="G849" s="45"/>
      <c r="H849" s="45"/>
    </row>
    <row r="850" spans="2:8">
      <c r="B850" s="45"/>
      <c r="C850" s="45"/>
      <c r="D850" s="45"/>
      <c r="E850" s="45"/>
      <c r="F850" s="45"/>
      <c r="G850" s="45"/>
      <c r="H850" s="45"/>
    </row>
    <row r="851" spans="2:8">
      <c r="B851" s="45"/>
      <c r="C851" s="45"/>
      <c r="D851" s="45"/>
      <c r="E851" s="45"/>
      <c r="F851" s="45"/>
      <c r="G851" s="45"/>
      <c r="H851" s="45"/>
    </row>
    <row r="852" spans="2:8">
      <c r="B852" s="45"/>
      <c r="C852" s="45"/>
      <c r="D852" s="45"/>
      <c r="E852" s="45"/>
      <c r="F852" s="45"/>
      <c r="G852" s="45"/>
      <c r="H852" s="45"/>
    </row>
    <row r="853" spans="2:8">
      <c r="B853" s="45"/>
      <c r="C853" s="45"/>
      <c r="D853" s="45"/>
      <c r="E853" s="45"/>
      <c r="F853" s="45"/>
      <c r="G853" s="45"/>
      <c r="H853" s="45"/>
    </row>
    <row r="854" spans="2:8">
      <c r="B854" s="45"/>
      <c r="C854" s="45"/>
      <c r="D854" s="45"/>
      <c r="E854" s="45"/>
      <c r="F854" s="45"/>
      <c r="G854" s="45"/>
      <c r="H854" s="45"/>
    </row>
    <row r="855" spans="2:8">
      <c r="B855" s="45"/>
      <c r="C855" s="45"/>
      <c r="D855" s="45"/>
      <c r="E855" s="45"/>
      <c r="F855" s="45"/>
      <c r="G855" s="45"/>
      <c r="H855" s="45"/>
    </row>
    <row r="856" spans="2:8">
      <c r="B856" s="45"/>
      <c r="C856" s="45"/>
      <c r="D856" s="45"/>
      <c r="E856" s="45"/>
      <c r="F856" s="45"/>
      <c r="G856" s="45"/>
      <c r="H856" s="45"/>
    </row>
    <row r="857" spans="2:8">
      <c r="B857" s="45"/>
      <c r="C857" s="45"/>
      <c r="D857" s="45"/>
      <c r="E857" s="45"/>
      <c r="F857" s="45"/>
      <c r="G857" s="45"/>
      <c r="H857" s="45"/>
    </row>
    <row r="858" spans="2:8">
      <c r="B858" s="45"/>
      <c r="C858" s="45"/>
      <c r="D858" s="45"/>
      <c r="E858" s="45"/>
      <c r="F858" s="45"/>
      <c r="G858" s="45"/>
      <c r="H858" s="45"/>
    </row>
    <row r="859" spans="2:8">
      <c r="B859" s="45"/>
      <c r="C859" s="45"/>
      <c r="D859" s="45"/>
      <c r="E859" s="45"/>
      <c r="F859" s="45"/>
      <c r="G859" s="45"/>
      <c r="H859" s="45"/>
    </row>
    <row r="860" spans="2:8">
      <c r="B860" s="45"/>
      <c r="C860" s="45"/>
      <c r="D860" s="45"/>
      <c r="E860" s="45"/>
      <c r="F860" s="45"/>
      <c r="G860" s="45"/>
      <c r="H860" s="45"/>
    </row>
    <row r="861" spans="2:8">
      <c r="B861" s="45"/>
      <c r="C861" s="45"/>
      <c r="D861" s="45"/>
      <c r="E861" s="45"/>
      <c r="F861" s="45"/>
      <c r="G861" s="45"/>
      <c r="H861" s="45"/>
    </row>
    <row r="862" spans="2:8">
      <c r="B862" s="45"/>
      <c r="C862" s="45"/>
      <c r="D862" s="45"/>
      <c r="E862" s="45"/>
      <c r="F862" s="45"/>
      <c r="G862" s="45"/>
      <c r="H862" s="45"/>
    </row>
    <row r="863" spans="2:8">
      <c r="B863" s="45"/>
      <c r="C863" s="45"/>
      <c r="D863" s="45"/>
      <c r="E863" s="45"/>
      <c r="F863" s="45"/>
      <c r="G863" s="45"/>
      <c r="H863" s="45"/>
    </row>
    <row r="864" spans="2:8">
      <c r="B864" s="45"/>
      <c r="C864" s="45"/>
      <c r="D864" s="45"/>
      <c r="E864" s="45"/>
      <c r="F864" s="45"/>
      <c r="G864" s="45"/>
      <c r="H864" s="45"/>
    </row>
    <row r="865" spans="2:8">
      <c r="B865" s="45"/>
      <c r="C865" s="45"/>
      <c r="D865" s="45"/>
      <c r="E865" s="45"/>
      <c r="F865" s="45"/>
      <c r="G865" s="45"/>
      <c r="H865" s="45"/>
    </row>
    <row r="866" spans="2:8">
      <c r="B866" s="45"/>
      <c r="C866" s="45"/>
      <c r="D866" s="45"/>
      <c r="E866" s="45"/>
      <c r="F866" s="45"/>
      <c r="G866" s="45"/>
      <c r="H866" s="45"/>
    </row>
    <row r="867" spans="2:8">
      <c r="B867" s="45"/>
      <c r="C867" s="45"/>
      <c r="D867" s="45"/>
      <c r="E867" s="45"/>
      <c r="F867" s="45"/>
      <c r="G867" s="45"/>
      <c r="H867" s="45"/>
    </row>
    <row r="868" spans="2:8">
      <c r="B868" s="45"/>
      <c r="C868" s="45"/>
      <c r="D868" s="45"/>
      <c r="E868" s="45"/>
      <c r="F868" s="45"/>
      <c r="G868" s="45"/>
      <c r="H868" s="45"/>
    </row>
    <row r="869" spans="2:8">
      <c r="B869" s="45"/>
      <c r="C869" s="45"/>
      <c r="D869" s="45"/>
      <c r="E869" s="45"/>
      <c r="F869" s="45"/>
      <c r="G869" s="45"/>
      <c r="H869" s="45"/>
    </row>
    <row r="870" spans="2:8">
      <c r="B870" s="45"/>
      <c r="C870" s="45"/>
      <c r="D870" s="45"/>
      <c r="E870" s="45"/>
      <c r="F870" s="45"/>
      <c r="G870" s="45"/>
      <c r="H870" s="45"/>
    </row>
    <row r="871" spans="2:8">
      <c r="B871" s="45"/>
      <c r="C871" s="45"/>
      <c r="D871" s="45"/>
      <c r="E871" s="45"/>
      <c r="F871" s="45"/>
      <c r="G871" s="45"/>
      <c r="H871" s="45"/>
    </row>
    <row r="872" spans="2:8">
      <c r="B872" s="45"/>
      <c r="C872" s="45"/>
      <c r="D872" s="45"/>
      <c r="E872" s="45"/>
      <c r="F872" s="45"/>
      <c r="G872" s="45"/>
      <c r="H872" s="45"/>
    </row>
    <row r="873" spans="2:8">
      <c r="B873" s="45"/>
      <c r="C873" s="45"/>
      <c r="D873" s="45"/>
      <c r="E873" s="45"/>
      <c r="F873" s="45"/>
      <c r="G873" s="45"/>
      <c r="H873" s="45"/>
    </row>
    <row r="874" spans="2:8">
      <c r="B874" s="45"/>
      <c r="C874" s="45"/>
      <c r="D874" s="45"/>
      <c r="E874" s="45"/>
      <c r="F874" s="45"/>
      <c r="G874" s="45"/>
      <c r="H874" s="45"/>
    </row>
    <row r="875" spans="2:8">
      <c r="B875" s="45"/>
      <c r="C875" s="45"/>
      <c r="D875" s="45"/>
      <c r="E875" s="45"/>
      <c r="F875" s="45"/>
      <c r="G875" s="45"/>
      <c r="H875" s="45"/>
    </row>
    <row r="876" spans="2:8">
      <c r="B876" s="45"/>
      <c r="C876" s="45"/>
      <c r="D876" s="45"/>
      <c r="E876" s="45"/>
      <c r="F876" s="45"/>
      <c r="G876" s="45"/>
      <c r="H876" s="45"/>
    </row>
    <row r="877" spans="2:8">
      <c r="B877" s="45"/>
      <c r="C877" s="45"/>
      <c r="D877" s="45"/>
      <c r="E877" s="45"/>
      <c r="F877" s="45"/>
      <c r="G877" s="45"/>
      <c r="H877" s="45"/>
    </row>
    <row r="878" spans="2:8">
      <c r="B878" s="45"/>
      <c r="C878" s="45"/>
      <c r="D878" s="45"/>
      <c r="E878" s="45"/>
      <c r="F878" s="45"/>
      <c r="G878" s="45"/>
      <c r="H878" s="45"/>
    </row>
    <row r="879" spans="2:8">
      <c r="B879" s="45"/>
      <c r="C879" s="45"/>
      <c r="D879" s="45"/>
      <c r="E879" s="45"/>
      <c r="F879" s="45"/>
      <c r="G879" s="45"/>
      <c r="H879" s="45"/>
    </row>
    <row r="880" spans="2:8">
      <c r="B880" s="45"/>
      <c r="C880" s="45"/>
      <c r="D880" s="45"/>
      <c r="E880" s="45"/>
      <c r="F880" s="45"/>
      <c r="G880" s="45"/>
      <c r="H880" s="45"/>
    </row>
    <row r="881" spans="2:8">
      <c r="B881" s="45"/>
      <c r="C881" s="45"/>
      <c r="D881" s="45"/>
      <c r="E881" s="45"/>
      <c r="F881" s="45"/>
      <c r="G881" s="45"/>
      <c r="H881" s="45"/>
    </row>
    <row r="882" spans="2:8">
      <c r="B882" s="45"/>
      <c r="C882" s="45"/>
      <c r="D882" s="45"/>
      <c r="E882" s="45"/>
      <c r="F882" s="45"/>
      <c r="G882" s="45"/>
      <c r="H882" s="45"/>
    </row>
    <row r="883" spans="2:8">
      <c r="B883" s="45"/>
      <c r="C883" s="45"/>
      <c r="D883" s="45"/>
      <c r="E883" s="45"/>
      <c r="F883" s="45"/>
      <c r="G883" s="45"/>
      <c r="H883" s="45"/>
    </row>
    <row r="884" spans="2:8">
      <c r="B884" s="45"/>
      <c r="C884" s="45"/>
      <c r="D884" s="45"/>
      <c r="E884" s="45"/>
      <c r="F884" s="45"/>
      <c r="G884" s="45"/>
      <c r="H884" s="45"/>
    </row>
    <row r="885" spans="2:8">
      <c r="B885" s="45"/>
      <c r="C885" s="45"/>
      <c r="D885" s="45"/>
      <c r="E885" s="45"/>
      <c r="F885" s="45"/>
      <c r="G885" s="45"/>
      <c r="H885" s="45"/>
    </row>
    <row r="886" spans="2:8">
      <c r="B886" s="45"/>
      <c r="C886" s="45"/>
      <c r="D886" s="45"/>
      <c r="E886" s="45"/>
      <c r="F886" s="45"/>
      <c r="G886" s="45"/>
      <c r="H886" s="45"/>
    </row>
    <row r="887" spans="2:8">
      <c r="B887" s="45"/>
      <c r="C887" s="45"/>
      <c r="D887" s="45"/>
      <c r="E887" s="45"/>
      <c r="F887" s="45"/>
      <c r="G887" s="45"/>
      <c r="H887" s="45"/>
    </row>
    <row r="888" spans="2:8">
      <c r="B888" s="45"/>
      <c r="C888" s="45"/>
      <c r="D888" s="45"/>
      <c r="E888" s="45"/>
      <c r="F888" s="45"/>
      <c r="G888" s="45"/>
      <c r="H888" s="45"/>
    </row>
    <row r="889" spans="2:8">
      <c r="B889" s="45"/>
      <c r="C889" s="45"/>
      <c r="D889" s="45"/>
      <c r="E889" s="45"/>
      <c r="F889" s="45"/>
      <c r="G889" s="45"/>
      <c r="H889" s="45"/>
    </row>
    <row r="890" spans="2:8">
      <c r="B890" s="45"/>
      <c r="C890" s="45"/>
      <c r="D890" s="45"/>
      <c r="E890" s="45"/>
      <c r="F890" s="45"/>
      <c r="G890" s="45"/>
      <c r="H890" s="45"/>
    </row>
    <row r="891" spans="2:8">
      <c r="B891" s="45"/>
      <c r="C891" s="45"/>
      <c r="D891" s="45"/>
      <c r="E891" s="45"/>
      <c r="F891" s="45"/>
      <c r="G891" s="45"/>
      <c r="H891" s="45"/>
    </row>
    <row r="892" spans="2:8">
      <c r="B892" s="45"/>
      <c r="C892" s="45"/>
      <c r="D892" s="45"/>
      <c r="E892" s="45"/>
      <c r="F892" s="45"/>
      <c r="G892" s="45"/>
      <c r="H892" s="45"/>
    </row>
    <row r="893" spans="2:8">
      <c r="B893" s="45"/>
      <c r="C893" s="45"/>
      <c r="D893" s="45"/>
      <c r="E893" s="45"/>
      <c r="F893" s="45"/>
      <c r="G893" s="45"/>
      <c r="H893" s="45"/>
    </row>
    <row r="894" spans="2:8">
      <c r="B894" s="45"/>
      <c r="C894" s="45"/>
      <c r="D894" s="45"/>
      <c r="E894" s="45"/>
      <c r="F894" s="45"/>
      <c r="G894" s="45"/>
      <c r="H894" s="45"/>
    </row>
    <row r="895" spans="2:8">
      <c r="B895" s="45"/>
      <c r="C895" s="45"/>
      <c r="D895" s="45"/>
      <c r="E895" s="45"/>
      <c r="F895" s="45"/>
      <c r="G895" s="45"/>
      <c r="H895" s="45"/>
    </row>
    <row r="896" spans="2:8">
      <c r="B896" s="45"/>
      <c r="C896" s="45"/>
      <c r="D896" s="45"/>
      <c r="E896" s="45"/>
      <c r="F896" s="45"/>
      <c r="G896" s="45"/>
      <c r="H896" s="45"/>
    </row>
    <row r="897" spans="2:8">
      <c r="B897" s="45"/>
      <c r="C897" s="45"/>
      <c r="D897" s="45"/>
      <c r="E897" s="45"/>
      <c r="F897" s="45"/>
      <c r="G897" s="45"/>
      <c r="H897" s="45"/>
    </row>
    <row r="898" spans="2:8">
      <c r="B898" s="45"/>
      <c r="C898" s="45"/>
      <c r="D898" s="45"/>
      <c r="E898" s="45"/>
      <c r="F898" s="45"/>
      <c r="G898" s="45"/>
      <c r="H898" s="45"/>
    </row>
    <row r="899" spans="2:8">
      <c r="B899" s="45"/>
      <c r="C899" s="45"/>
      <c r="D899" s="45"/>
      <c r="E899" s="45"/>
      <c r="F899" s="45"/>
      <c r="G899" s="45"/>
      <c r="H899" s="45"/>
    </row>
    <row r="900" spans="2:8">
      <c r="B900" s="45"/>
      <c r="C900" s="45"/>
      <c r="D900" s="45"/>
      <c r="E900" s="45"/>
      <c r="F900" s="45"/>
      <c r="G900" s="45"/>
      <c r="H900" s="45"/>
    </row>
    <row r="901" spans="2:8">
      <c r="B901" s="45"/>
      <c r="C901" s="45"/>
      <c r="D901" s="45"/>
      <c r="E901" s="45"/>
      <c r="F901" s="45"/>
      <c r="G901" s="45"/>
      <c r="H901" s="45"/>
    </row>
    <row r="902" spans="2:8">
      <c r="B902" s="45"/>
      <c r="C902" s="45"/>
      <c r="D902" s="45"/>
      <c r="E902" s="45"/>
      <c r="F902" s="45"/>
      <c r="G902" s="45"/>
      <c r="H902" s="45"/>
    </row>
    <row r="903" spans="2:8">
      <c r="B903" s="45"/>
      <c r="C903" s="45"/>
      <c r="D903" s="45"/>
      <c r="E903" s="45"/>
      <c r="F903" s="45"/>
      <c r="G903" s="45"/>
      <c r="H903" s="45"/>
    </row>
    <row r="904" spans="2:8">
      <c r="B904" s="45"/>
      <c r="C904" s="45"/>
      <c r="D904" s="45"/>
      <c r="E904" s="45"/>
      <c r="F904" s="45"/>
      <c r="G904" s="45"/>
      <c r="H904" s="45"/>
    </row>
    <row r="905" spans="2:8">
      <c r="B905" s="45"/>
      <c r="C905" s="45"/>
      <c r="D905" s="45"/>
      <c r="E905" s="45"/>
      <c r="F905" s="45"/>
      <c r="G905" s="45"/>
      <c r="H905" s="45"/>
    </row>
    <row r="906" spans="2:8">
      <c r="B906" s="45"/>
      <c r="C906" s="45"/>
      <c r="D906" s="45"/>
      <c r="E906" s="45"/>
      <c r="F906" s="45"/>
      <c r="G906" s="45"/>
      <c r="H906" s="45"/>
    </row>
    <row r="907" spans="2:8">
      <c r="B907" s="45"/>
      <c r="C907" s="45"/>
      <c r="D907" s="45"/>
      <c r="E907" s="45"/>
      <c r="F907" s="45"/>
      <c r="G907" s="45"/>
      <c r="H907" s="45"/>
    </row>
    <row r="908" spans="2:8">
      <c r="B908" s="45"/>
      <c r="C908" s="45"/>
      <c r="D908" s="45"/>
      <c r="E908" s="45"/>
      <c r="F908" s="45"/>
      <c r="G908" s="45"/>
      <c r="H908" s="45"/>
    </row>
    <row r="909" spans="2:8">
      <c r="B909" s="45"/>
      <c r="C909" s="45"/>
      <c r="D909" s="45"/>
      <c r="E909" s="45"/>
      <c r="F909" s="45"/>
      <c r="G909" s="45"/>
      <c r="H909" s="45"/>
    </row>
    <row r="910" spans="2:8">
      <c r="B910" s="45"/>
      <c r="C910" s="45"/>
      <c r="D910" s="45"/>
      <c r="E910" s="45"/>
      <c r="F910" s="45"/>
      <c r="G910" s="45"/>
      <c r="H910" s="45"/>
    </row>
    <row r="911" spans="2:8">
      <c r="B911" s="45"/>
      <c r="C911" s="45"/>
      <c r="D911" s="45"/>
      <c r="E911" s="45"/>
      <c r="F911" s="45"/>
      <c r="G911" s="45"/>
      <c r="H911" s="45"/>
    </row>
    <row r="912" spans="2:8">
      <c r="B912" s="45"/>
      <c r="C912" s="45"/>
      <c r="D912" s="45"/>
      <c r="E912" s="45"/>
      <c r="F912" s="45"/>
      <c r="G912" s="45"/>
      <c r="H912" s="45"/>
    </row>
    <row r="913" spans="2:8">
      <c r="B913" s="45"/>
      <c r="C913" s="45"/>
      <c r="D913" s="45"/>
      <c r="E913" s="45"/>
      <c r="F913" s="45"/>
      <c r="G913" s="45"/>
      <c r="H913" s="45"/>
    </row>
    <row r="914" spans="2:8">
      <c r="B914" s="45"/>
      <c r="C914" s="45"/>
      <c r="D914" s="45"/>
      <c r="E914" s="45"/>
      <c r="F914" s="45"/>
      <c r="G914" s="45"/>
      <c r="H914" s="45"/>
    </row>
    <row r="915" spans="2:8">
      <c r="B915" s="45"/>
      <c r="C915" s="45"/>
      <c r="D915" s="45"/>
      <c r="E915" s="45"/>
      <c r="F915" s="45"/>
      <c r="G915" s="45"/>
      <c r="H915" s="45"/>
    </row>
    <row r="916" spans="2:8">
      <c r="B916" s="45"/>
      <c r="C916" s="45"/>
      <c r="D916" s="45"/>
      <c r="E916" s="45"/>
      <c r="F916" s="45"/>
      <c r="G916" s="45"/>
      <c r="H916" s="45"/>
    </row>
    <row r="917" spans="2:8">
      <c r="B917" s="45"/>
      <c r="C917" s="45"/>
      <c r="D917" s="45"/>
      <c r="E917" s="45"/>
      <c r="F917" s="45"/>
      <c r="G917" s="45"/>
      <c r="H917" s="45"/>
    </row>
    <row r="918" spans="2:8">
      <c r="B918" s="45"/>
      <c r="C918" s="45"/>
      <c r="D918" s="45"/>
      <c r="E918" s="45"/>
      <c r="F918" s="45"/>
      <c r="G918" s="45"/>
      <c r="H918" s="45"/>
    </row>
    <row r="919" spans="2:8">
      <c r="B919" s="45"/>
      <c r="C919" s="45"/>
      <c r="D919" s="45"/>
      <c r="E919" s="45"/>
      <c r="F919" s="45"/>
      <c r="G919" s="45"/>
      <c r="H919" s="45"/>
    </row>
    <row r="920" spans="2:8">
      <c r="B920" s="45"/>
      <c r="C920" s="45"/>
      <c r="D920" s="45"/>
      <c r="E920" s="45"/>
      <c r="F920" s="45"/>
      <c r="G920" s="45"/>
      <c r="H920" s="45"/>
    </row>
    <row r="921" spans="2:8">
      <c r="B921" s="45"/>
      <c r="C921" s="45"/>
      <c r="D921" s="45"/>
      <c r="E921" s="45"/>
      <c r="F921" s="45"/>
      <c r="G921" s="45"/>
      <c r="H921" s="45"/>
    </row>
    <row r="922" spans="2:8">
      <c r="B922" s="45"/>
      <c r="C922" s="45"/>
      <c r="D922" s="45"/>
      <c r="E922" s="45"/>
      <c r="F922" s="45"/>
      <c r="G922" s="45"/>
      <c r="H922" s="45"/>
    </row>
    <row r="923" spans="2:8">
      <c r="B923" s="45"/>
      <c r="C923" s="45"/>
      <c r="D923" s="45"/>
      <c r="E923" s="45"/>
      <c r="F923" s="45"/>
      <c r="G923" s="45"/>
      <c r="H923" s="45"/>
    </row>
    <row r="924" spans="2:8">
      <c r="B924" s="45"/>
      <c r="C924" s="45"/>
      <c r="D924" s="45"/>
      <c r="E924" s="45"/>
      <c r="F924" s="45"/>
      <c r="G924" s="45"/>
      <c r="H924" s="45"/>
    </row>
    <row r="925" spans="2:8">
      <c r="B925" s="45"/>
      <c r="C925" s="45"/>
      <c r="D925" s="45"/>
      <c r="E925" s="45"/>
      <c r="F925" s="45"/>
      <c r="G925" s="45"/>
      <c r="H925" s="45"/>
    </row>
    <row r="926" spans="2:8">
      <c r="B926" s="45"/>
      <c r="C926" s="45"/>
      <c r="D926" s="45"/>
      <c r="E926" s="45"/>
      <c r="F926" s="45"/>
      <c r="G926" s="45"/>
      <c r="H926" s="45"/>
    </row>
    <row r="927" spans="2:8">
      <c r="B927" s="45"/>
      <c r="C927" s="45"/>
      <c r="D927" s="45"/>
      <c r="E927" s="45"/>
      <c r="F927" s="45"/>
      <c r="G927" s="45"/>
      <c r="H927" s="45"/>
    </row>
    <row r="928" spans="2:8">
      <c r="B928" s="45"/>
      <c r="C928" s="45"/>
      <c r="D928" s="45"/>
      <c r="E928" s="45"/>
      <c r="F928" s="45"/>
      <c r="G928" s="45"/>
      <c r="H928" s="45"/>
    </row>
    <row r="929" spans="2:8">
      <c r="B929" s="45"/>
      <c r="C929" s="45"/>
      <c r="D929" s="45"/>
      <c r="E929" s="45"/>
      <c r="F929" s="45"/>
      <c r="G929" s="45"/>
      <c r="H929" s="45"/>
    </row>
    <row r="930" spans="2:8">
      <c r="B930" s="45"/>
      <c r="C930" s="45"/>
      <c r="D930" s="45"/>
      <c r="E930" s="45"/>
      <c r="F930" s="45"/>
      <c r="G930" s="45"/>
      <c r="H930" s="45"/>
    </row>
    <row r="931" spans="2:8">
      <c r="B931" s="45"/>
      <c r="C931" s="45"/>
      <c r="D931" s="45"/>
      <c r="E931" s="45"/>
      <c r="F931" s="45"/>
      <c r="G931" s="45"/>
      <c r="H931" s="45"/>
    </row>
    <row r="932" spans="2:8">
      <c r="B932" s="45"/>
      <c r="C932" s="45"/>
      <c r="D932" s="45"/>
      <c r="E932" s="45"/>
      <c r="F932" s="45"/>
      <c r="G932" s="45"/>
      <c r="H932" s="45"/>
    </row>
    <row r="933" spans="2:8">
      <c r="B933" s="45"/>
      <c r="C933" s="45"/>
      <c r="D933" s="45"/>
      <c r="E933" s="45"/>
      <c r="F933" s="45"/>
      <c r="G933" s="45"/>
      <c r="H933" s="45"/>
    </row>
    <row r="934" spans="2:8">
      <c r="B934" s="45"/>
      <c r="C934" s="45"/>
      <c r="D934" s="45"/>
      <c r="E934" s="45"/>
      <c r="F934" s="45"/>
      <c r="G934" s="45"/>
      <c r="H934" s="45"/>
    </row>
    <row r="935" spans="2:8">
      <c r="B935" s="45"/>
      <c r="C935" s="45"/>
      <c r="D935" s="45"/>
      <c r="E935" s="45"/>
      <c r="F935" s="45"/>
      <c r="G935" s="45"/>
      <c r="H935" s="45"/>
    </row>
    <row r="936" spans="2:8">
      <c r="B936" s="45"/>
      <c r="C936" s="45"/>
      <c r="D936" s="45"/>
      <c r="E936" s="45"/>
      <c r="F936" s="45"/>
      <c r="G936" s="45"/>
      <c r="H936" s="45"/>
    </row>
    <row r="937" spans="2:8">
      <c r="B937" s="45"/>
      <c r="C937" s="45"/>
      <c r="D937" s="45"/>
      <c r="E937" s="45"/>
      <c r="F937" s="45"/>
      <c r="G937" s="45"/>
      <c r="H937" s="45"/>
    </row>
    <row r="938" spans="2:8">
      <c r="B938" s="45"/>
      <c r="C938" s="45"/>
      <c r="D938" s="45"/>
      <c r="E938" s="45"/>
      <c r="F938" s="45"/>
      <c r="G938" s="45"/>
      <c r="H938" s="45"/>
    </row>
    <row r="939" spans="2:8">
      <c r="B939" s="45"/>
      <c r="C939" s="45"/>
      <c r="D939" s="45"/>
      <c r="E939" s="45"/>
      <c r="F939" s="45"/>
      <c r="G939" s="45"/>
      <c r="H939" s="45"/>
    </row>
    <row r="940" spans="2:8">
      <c r="B940" s="45"/>
      <c r="C940" s="45"/>
      <c r="D940" s="45"/>
      <c r="E940" s="45"/>
      <c r="F940" s="45"/>
      <c r="G940" s="45"/>
      <c r="H940" s="45"/>
    </row>
    <row r="941" spans="2:8">
      <c r="B941" s="45"/>
      <c r="C941" s="45"/>
      <c r="D941" s="45"/>
      <c r="E941" s="45"/>
      <c r="F941" s="45"/>
      <c r="G941" s="45"/>
      <c r="H941" s="45"/>
    </row>
    <row r="942" spans="2:8">
      <c r="B942" s="45"/>
      <c r="C942" s="45"/>
      <c r="D942" s="45"/>
      <c r="E942" s="45"/>
      <c r="F942" s="45"/>
      <c r="G942" s="45"/>
      <c r="H942" s="45"/>
    </row>
    <row r="943" spans="2:8">
      <c r="B943" s="45"/>
      <c r="C943" s="45"/>
      <c r="D943" s="45"/>
      <c r="E943" s="45"/>
      <c r="F943" s="45"/>
      <c r="G943" s="45"/>
      <c r="H943" s="45"/>
    </row>
    <row r="944" spans="2:8">
      <c r="B944" s="45"/>
      <c r="C944" s="45"/>
      <c r="D944" s="45"/>
      <c r="E944" s="45"/>
      <c r="F944" s="45"/>
      <c r="G944" s="45"/>
      <c r="H944" s="45"/>
    </row>
    <row r="945" spans="2:8">
      <c r="B945" s="45"/>
      <c r="C945" s="45"/>
      <c r="D945" s="45"/>
      <c r="E945" s="45"/>
      <c r="F945" s="45"/>
      <c r="G945" s="45"/>
      <c r="H945" s="45"/>
    </row>
    <row r="946" spans="2:8">
      <c r="B946" s="45"/>
      <c r="C946" s="45"/>
      <c r="D946" s="45"/>
      <c r="E946" s="45"/>
      <c r="F946" s="45"/>
      <c r="G946" s="45"/>
      <c r="H946" s="45"/>
    </row>
    <row r="947" spans="2:8">
      <c r="B947" s="45"/>
      <c r="C947" s="45"/>
      <c r="D947" s="45"/>
      <c r="E947" s="45"/>
      <c r="F947" s="45"/>
      <c r="G947" s="45"/>
      <c r="H947" s="45"/>
    </row>
    <row r="948" spans="2:8">
      <c r="B948" s="45"/>
      <c r="C948" s="45"/>
      <c r="D948" s="45"/>
      <c r="E948" s="45"/>
      <c r="F948" s="45"/>
      <c r="G948" s="45"/>
      <c r="H948" s="45"/>
    </row>
    <row r="949" spans="2:8">
      <c r="B949" s="45"/>
      <c r="C949" s="45"/>
      <c r="D949" s="45"/>
      <c r="E949" s="45"/>
      <c r="F949" s="45"/>
      <c r="G949" s="45"/>
      <c r="H949" s="45"/>
    </row>
    <row r="950" spans="2:8">
      <c r="B950" s="45"/>
      <c r="C950" s="45"/>
      <c r="D950" s="45"/>
      <c r="E950" s="45"/>
      <c r="F950" s="45"/>
      <c r="G950" s="45"/>
      <c r="H950" s="45"/>
    </row>
    <row r="951" spans="2:8">
      <c r="B951" s="45"/>
      <c r="C951" s="45"/>
      <c r="D951" s="45"/>
      <c r="E951" s="45"/>
      <c r="F951" s="45"/>
      <c r="G951" s="45"/>
      <c r="H951" s="45"/>
    </row>
    <row r="952" spans="2:8">
      <c r="B952" s="45"/>
      <c r="C952" s="45"/>
      <c r="D952" s="45"/>
      <c r="E952" s="45"/>
      <c r="F952" s="45"/>
      <c r="G952" s="45"/>
      <c r="H952" s="45"/>
    </row>
    <row r="953" spans="2:8">
      <c r="B953" s="45"/>
      <c r="C953" s="45"/>
      <c r="D953" s="45"/>
      <c r="E953" s="45"/>
      <c r="F953" s="45"/>
      <c r="G953" s="45"/>
      <c r="H953" s="45"/>
    </row>
    <row r="954" spans="2:8">
      <c r="B954" s="45"/>
      <c r="C954" s="45"/>
      <c r="D954" s="45"/>
      <c r="E954" s="45"/>
      <c r="F954" s="45"/>
      <c r="G954" s="45"/>
      <c r="H954" s="45"/>
    </row>
    <row r="955" spans="2:8">
      <c r="B955" s="45"/>
      <c r="C955" s="45"/>
      <c r="D955" s="45"/>
      <c r="E955" s="45"/>
      <c r="F955" s="45"/>
      <c r="G955" s="45"/>
      <c r="H955" s="45"/>
    </row>
    <row r="956" spans="2:8">
      <c r="B956" s="45"/>
      <c r="C956" s="45"/>
      <c r="D956" s="45"/>
      <c r="E956" s="45"/>
      <c r="F956" s="45"/>
      <c r="G956" s="45"/>
      <c r="H956" s="45"/>
    </row>
    <row r="957" spans="2:8">
      <c r="B957" s="45"/>
      <c r="C957" s="45"/>
      <c r="D957" s="45"/>
      <c r="E957" s="45"/>
      <c r="F957" s="45"/>
      <c r="G957" s="45"/>
      <c r="H957" s="45"/>
    </row>
    <row r="958" spans="2:8">
      <c r="B958" s="45"/>
      <c r="C958" s="45"/>
      <c r="D958" s="45"/>
      <c r="E958" s="45"/>
      <c r="F958" s="45"/>
      <c r="G958" s="45"/>
      <c r="H958" s="45"/>
    </row>
    <row r="959" spans="2:8">
      <c r="B959" s="45"/>
      <c r="C959" s="45"/>
      <c r="D959" s="45"/>
      <c r="E959" s="45"/>
      <c r="F959" s="45"/>
      <c r="G959" s="45"/>
      <c r="H959" s="45"/>
    </row>
    <row r="960" spans="2:8">
      <c r="B960" s="45"/>
      <c r="C960" s="45"/>
      <c r="D960" s="45"/>
      <c r="E960" s="45"/>
      <c r="F960" s="45"/>
      <c r="G960" s="45"/>
      <c r="H960" s="45"/>
    </row>
    <row r="961" spans="2:8">
      <c r="B961" s="45"/>
      <c r="C961" s="45"/>
      <c r="D961" s="45"/>
      <c r="E961" s="45"/>
      <c r="F961" s="45"/>
      <c r="G961" s="45"/>
      <c r="H961" s="45"/>
    </row>
    <row r="962" spans="2:8">
      <c r="B962" s="45"/>
      <c r="C962" s="45"/>
      <c r="D962" s="45"/>
      <c r="E962" s="45"/>
      <c r="F962" s="45"/>
      <c r="G962" s="45"/>
      <c r="H962" s="45"/>
    </row>
    <row r="963" spans="2:8">
      <c r="B963" s="45"/>
      <c r="C963" s="45"/>
      <c r="D963" s="45"/>
      <c r="E963" s="45"/>
      <c r="F963" s="45"/>
      <c r="G963" s="45"/>
      <c r="H963" s="45"/>
    </row>
    <row r="964" spans="2:8">
      <c r="B964" s="45"/>
      <c r="C964" s="45"/>
      <c r="D964" s="45"/>
      <c r="E964" s="45"/>
      <c r="F964" s="45"/>
      <c r="G964" s="45"/>
      <c r="H964" s="45"/>
    </row>
    <row r="965" spans="2:8">
      <c r="B965" s="45"/>
      <c r="C965" s="45"/>
      <c r="D965" s="45"/>
      <c r="E965" s="45"/>
      <c r="F965" s="45"/>
      <c r="G965" s="45"/>
      <c r="H965" s="45"/>
    </row>
    <row r="966" spans="2:8">
      <c r="B966" s="45"/>
      <c r="C966" s="45"/>
      <c r="D966" s="45"/>
      <c r="E966" s="45"/>
      <c r="F966" s="45"/>
      <c r="G966" s="45"/>
      <c r="H966" s="45"/>
    </row>
    <row r="967" spans="2:8">
      <c r="B967" s="45"/>
      <c r="C967" s="45"/>
      <c r="D967" s="45"/>
      <c r="E967" s="45"/>
      <c r="F967" s="45"/>
      <c r="G967" s="45"/>
      <c r="H967" s="45"/>
    </row>
    <row r="968" spans="2:8">
      <c r="B968" s="45"/>
      <c r="C968" s="45"/>
      <c r="D968" s="45"/>
      <c r="E968" s="45"/>
      <c r="F968" s="45"/>
      <c r="G968" s="45"/>
      <c r="H968" s="45"/>
    </row>
    <row r="969" spans="2:8">
      <c r="B969" s="45"/>
      <c r="C969" s="45"/>
      <c r="D969" s="45"/>
      <c r="E969" s="45"/>
      <c r="F969" s="45"/>
      <c r="G969" s="45"/>
      <c r="H969" s="45"/>
    </row>
    <row r="970" spans="2:8">
      <c r="B970" s="45"/>
      <c r="C970" s="45"/>
      <c r="D970" s="45"/>
      <c r="E970" s="45"/>
      <c r="F970" s="45"/>
      <c r="G970" s="45"/>
      <c r="H970" s="45"/>
    </row>
    <row r="971" spans="2:8">
      <c r="B971" s="45"/>
      <c r="C971" s="45"/>
      <c r="D971" s="45"/>
      <c r="E971" s="45"/>
      <c r="F971" s="45"/>
      <c r="G971" s="45"/>
      <c r="H971" s="45"/>
    </row>
    <row r="972" spans="2:8">
      <c r="B972" s="45"/>
      <c r="C972" s="45"/>
      <c r="D972" s="45"/>
      <c r="E972" s="45"/>
      <c r="F972" s="45"/>
      <c r="G972" s="45"/>
      <c r="H972" s="45"/>
    </row>
    <row r="973" spans="2:8">
      <c r="B973" s="45"/>
      <c r="C973" s="45"/>
      <c r="D973" s="45"/>
      <c r="E973" s="45"/>
      <c r="F973" s="45"/>
      <c r="G973" s="45"/>
      <c r="H973" s="45"/>
    </row>
    <row r="974" spans="2:8">
      <c r="B974" s="45"/>
      <c r="C974" s="45"/>
      <c r="D974" s="45"/>
      <c r="E974" s="45"/>
      <c r="F974" s="45"/>
      <c r="G974" s="45"/>
      <c r="H974" s="45"/>
    </row>
    <row r="975" spans="2:8">
      <c r="B975" s="45"/>
      <c r="C975" s="45"/>
      <c r="D975" s="45"/>
      <c r="E975" s="45"/>
      <c r="F975" s="45"/>
      <c r="G975" s="45"/>
      <c r="H975" s="45"/>
    </row>
    <row r="976" spans="2:8">
      <c r="B976" s="45"/>
      <c r="C976" s="45"/>
      <c r="D976" s="45"/>
      <c r="E976" s="45"/>
      <c r="F976" s="45"/>
      <c r="G976" s="45"/>
      <c r="H976" s="45"/>
    </row>
    <row r="977" spans="2:8">
      <c r="B977" s="45"/>
      <c r="C977" s="45"/>
      <c r="D977" s="45"/>
      <c r="E977" s="45"/>
      <c r="F977" s="45"/>
      <c r="G977" s="45"/>
      <c r="H977" s="45"/>
    </row>
    <row r="978" spans="2:8">
      <c r="B978" s="45"/>
      <c r="C978" s="45"/>
      <c r="D978" s="45"/>
      <c r="E978" s="45"/>
      <c r="F978" s="45"/>
      <c r="G978" s="45"/>
      <c r="H978" s="45"/>
    </row>
    <row r="979" spans="2:8">
      <c r="B979" s="45"/>
      <c r="C979" s="45"/>
      <c r="D979" s="45"/>
      <c r="E979" s="45"/>
      <c r="F979" s="45"/>
      <c r="G979" s="45"/>
      <c r="H979" s="45"/>
    </row>
    <row r="980" spans="2:8">
      <c r="B980" s="45"/>
      <c r="C980" s="45"/>
      <c r="D980" s="45"/>
      <c r="E980" s="45"/>
      <c r="F980" s="45"/>
      <c r="G980" s="45"/>
      <c r="H980" s="45"/>
    </row>
    <row r="981" spans="2:8">
      <c r="B981" s="45"/>
      <c r="C981" s="45"/>
      <c r="D981" s="45"/>
      <c r="E981" s="45"/>
      <c r="F981" s="45"/>
      <c r="G981" s="45"/>
      <c r="H981" s="45"/>
    </row>
    <row r="982" spans="2:8">
      <c r="B982" s="45"/>
      <c r="C982" s="45"/>
      <c r="D982" s="45"/>
      <c r="E982" s="45"/>
      <c r="F982" s="45"/>
      <c r="G982" s="45"/>
      <c r="H982" s="45"/>
    </row>
    <row r="983" spans="2:8">
      <c r="B983" s="45"/>
      <c r="C983" s="45"/>
      <c r="D983" s="45"/>
      <c r="E983" s="45"/>
      <c r="F983" s="45"/>
      <c r="G983" s="45"/>
      <c r="H983" s="45"/>
    </row>
    <row r="984" spans="2:8">
      <c r="B984" s="45"/>
      <c r="C984" s="45"/>
      <c r="D984" s="45"/>
      <c r="E984" s="45"/>
      <c r="F984" s="45"/>
      <c r="G984" s="45"/>
      <c r="H984" s="45"/>
    </row>
    <row r="985" spans="2:8">
      <c r="B985" s="45"/>
      <c r="C985" s="45"/>
      <c r="D985" s="45"/>
      <c r="E985" s="45"/>
      <c r="F985" s="45"/>
      <c r="G985" s="45"/>
      <c r="H985" s="45"/>
    </row>
    <row r="986" spans="2:8">
      <c r="B986" s="45"/>
      <c r="C986" s="45"/>
      <c r="D986" s="45"/>
      <c r="E986" s="45"/>
      <c r="F986" s="45"/>
      <c r="G986" s="45"/>
      <c r="H986" s="45"/>
    </row>
    <row r="987" spans="2:8">
      <c r="B987" s="45"/>
      <c r="C987" s="45"/>
      <c r="D987" s="45"/>
      <c r="E987" s="45"/>
      <c r="F987" s="45"/>
      <c r="G987" s="45"/>
      <c r="H987" s="45"/>
    </row>
    <row r="988" spans="2:8">
      <c r="B988" s="45"/>
      <c r="C988" s="45"/>
      <c r="D988" s="45"/>
      <c r="E988" s="45"/>
      <c r="F988" s="45"/>
      <c r="G988" s="45"/>
      <c r="H988" s="45"/>
    </row>
    <row r="989" spans="2:8">
      <c r="B989" s="45"/>
      <c r="C989" s="45"/>
      <c r="D989" s="45"/>
      <c r="E989" s="45"/>
      <c r="F989" s="45"/>
      <c r="G989" s="45"/>
      <c r="H989" s="45"/>
    </row>
    <row r="990" spans="2:8">
      <c r="B990" s="45"/>
      <c r="C990" s="45"/>
      <c r="D990" s="45"/>
      <c r="E990" s="45"/>
      <c r="F990" s="45"/>
      <c r="G990" s="45"/>
      <c r="H990" s="45"/>
    </row>
    <row r="991" spans="2:8">
      <c r="B991" s="45"/>
      <c r="C991" s="45"/>
      <c r="D991" s="45"/>
      <c r="E991" s="45"/>
      <c r="F991" s="45"/>
      <c r="G991" s="45"/>
      <c r="H991" s="45"/>
    </row>
    <row r="992" spans="2:8">
      <c r="B992" s="45"/>
      <c r="C992" s="45"/>
      <c r="D992" s="45"/>
      <c r="E992" s="45"/>
      <c r="F992" s="45"/>
      <c r="G992" s="45"/>
      <c r="H992" s="45"/>
    </row>
    <row r="993" spans="2:8">
      <c r="B993" s="45"/>
      <c r="C993" s="45"/>
      <c r="D993" s="45"/>
      <c r="E993" s="45"/>
      <c r="F993" s="45"/>
      <c r="G993" s="45"/>
      <c r="H993" s="45"/>
    </row>
    <row r="994" spans="2:8">
      <c r="B994" s="45"/>
      <c r="C994" s="45"/>
      <c r="D994" s="45"/>
      <c r="E994" s="45"/>
      <c r="F994" s="45"/>
      <c r="G994" s="45"/>
      <c r="H994" s="45"/>
    </row>
    <row r="995" spans="2:8">
      <c r="B995" s="45"/>
      <c r="C995" s="45"/>
      <c r="D995" s="45"/>
      <c r="E995" s="45"/>
      <c r="F995" s="45"/>
      <c r="G995" s="45"/>
      <c r="H995" s="45"/>
    </row>
    <row r="996" spans="2:8">
      <c r="B996" s="45"/>
      <c r="C996" s="45"/>
      <c r="D996" s="45"/>
      <c r="E996" s="45"/>
      <c r="F996" s="45"/>
      <c r="G996" s="45"/>
      <c r="H996" s="45"/>
    </row>
    <row r="997" spans="2:8">
      <c r="B997" s="45"/>
      <c r="C997" s="45"/>
      <c r="D997" s="45"/>
      <c r="E997" s="45"/>
      <c r="F997" s="45"/>
      <c r="G997" s="45"/>
      <c r="H997" s="45"/>
    </row>
    <row r="998" spans="2:8">
      <c r="B998" s="45"/>
      <c r="C998" s="45"/>
      <c r="D998" s="45"/>
      <c r="E998" s="45"/>
      <c r="F998" s="45"/>
      <c r="G998" s="45"/>
      <c r="H998" s="45"/>
    </row>
    <row r="999" spans="2:8">
      <c r="B999" s="45"/>
      <c r="C999" s="45"/>
      <c r="D999" s="45"/>
      <c r="E999" s="45"/>
      <c r="F999" s="45"/>
      <c r="G999" s="45"/>
      <c r="H999" s="45"/>
    </row>
    <row r="1000" spans="2:8">
      <c r="B1000" s="45"/>
      <c r="C1000" s="45"/>
      <c r="D1000" s="45"/>
      <c r="E1000" s="45"/>
      <c r="F1000" s="45"/>
      <c r="G1000" s="45"/>
      <c r="H1000" s="45"/>
    </row>
    <row r="1001" spans="2:8">
      <c r="B1001" s="45"/>
      <c r="C1001" s="45"/>
      <c r="D1001" s="45"/>
      <c r="E1001" s="45"/>
      <c r="F1001" s="45"/>
      <c r="G1001" s="45"/>
      <c r="H1001" s="45"/>
    </row>
    <row r="1002" spans="2:8">
      <c r="B1002" s="45"/>
      <c r="C1002" s="45"/>
      <c r="D1002" s="45"/>
      <c r="E1002" s="45"/>
      <c r="F1002" s="45"/>
      <c r="G1002" s="45"/>
      <c r="H1002" s="45"/>
    </row>
    <row r="1003" spans="2:8">
      <c r="B1003" s="45"/>
      <c r="C1003" s="45"/>
      <c r="D1003" s="45"/>
      <c r="E1003" s="45"/>
      <c r="F1003" s="45"/>
      <c r="G1003" s="45"/>
      <c r="H1003" s="45"/>
    </row>
    <row r="1004" spans="2:8">
      <c r="B1004" s="45"/>
      <c r="C1004" s="45"/>
      <c r="D1004" s="45"/>
      <c r="E1004" s="45"/>
      <c r="F1004" s="45"/>
      <c r="G1004" s="45"/>
      <c r="H1004" s="45"/>
    </row>
    <row r="1005" spans="2:8">
      <c r="B1005" s="45"/>
      <c r="C1005" s="45"/>
      <c r="D1005" s="45"/>
      <c r="E1005" s="45"/>
      <c r="F1005" s="45"/>
      <c r="G1005" s="45"/>
      <c r="H1005" s="45"/>
    </row>
    <row r="1006" spans="2:8">
      <c r="B1006" s="45"/>
      <c r="C1006" s="45"/>
      <c r="D1006" s="45"/>
      <c r="E1006" s="45"/>
      <c r="F1006" s="45"/>
      <c r="G1006" s="45"/>
      <c r="H1006" s="45"/>
    </row>
    <row r="1007" spans="2:8">
      <c r="B1007" s="45"/>
      <c r="C1007" s="45"/>
      <c r="D1007" s="45"/>
      <c r="E1007" s="45"/>
      <c r="F1007" s="45"/>
      <c r="G1007" s="45"/>
      <c r="H1007" s="45"/>
    </row>
    <row r="1008" spans="2:8">
      <c r="B1008" s="45"/>
      <c r="C1008" s="45"/>
      <c r="D1008" s="45"/>
      <c r="E1008" s="45"/>
      <c r="F1008" s="45"/>
      <c r="G1008" s="45"/>
      <c r="H1008" s="45"/>
    </row>
    <row r="1009" spans="2:8">
      <c r="B1009" s="45"/>
      <c r="C1009" s="45"/>
      <c r="D1009" s="45"/>
      <c r="E1009" s="45"/>
      <c r="F1009" s="45"/>
      <c r="G1009" s="45"/>
      <c r="H1009" s="45"/>
    </row>
    <row r="1010" spans="2:8">
      <c r="B1010" s="45"/>
      <c r="C1010" s="45"/>
      <c r="D1010" s="45"/>
      <c r="E1010" s="45"/>
      <c r="F1010" s="45"/>
      <c r="G1010" s="45"/>
      <c r="H1010" s="45"/>
    </row>
    <row r="1011" spans="2:8">
      <c r="B1011" s="45"/>
      <c r="C1011" s="45"/>
      <c r="D1011" s="45"/>
      <c r="E1011" s="45"/>
      <c r="F1011" s="45"/>
      <c r="G1011" s="45"/>
      <c r="H1011" s="45"/>
    </row>
    <row r="1012" spans="2:8">
      <c r="B1012" s="45"/>
      <c r="C1012" s="45"/>
      <c r="D1012" s="45"/>
      <c r="E1012" s="45"/>
      <c r="F1012" s="45"/>
      <c r="G1012" s="45"/>
      <c r="H1012" s="45"/>
    </row>
    <row r="1013" spans="2:8">
      <c r="B1013" s="45"/>
      <c r="C1013" s="45"/>
      <c r="D1013" s="45"/>
      <c r="E1013" s="45"/>
      <c r="F1013" s="45"/>
      <c r="G1013" s="45"/>
      <c r="H1013" s="45"/>
    </row>
    <row r="1014" spans="2:8">
      <c r="B1014" s="45"/>
      <c r="C1014" s="45"/>
      <c r="D1014" s="45"/>
      <c r="E1014" s="45"/>
      <c r="F1014" s="45"/>
      <c r="G1014" s="45"/>
      <c r="H1014" s="45"/>
    </row>
    <row r="1015" spans="2:8">
      <c r="B1015" s="45"/>
      <c r="C1015" s="45"/>
      <c r="D1015" s="45"/>
      <c r="E1015" s="45"/>
      <c r="F1015" s="45"/>
      <c r="G1015" s="45"/>
      <c r="H1015" s="45"/>
    </row>
    <row r="1016" spans="2:8">
      <c r="B1016" s="45"/>
      <c r="C1016" s="45"/>
      <c r="D1016" s="45"/>
      <c r="E1016" s="45"/>
      <c r="F1016" s="45"/>
      <c r="G1016" s="45"/>
      <c r="H1016" s="45"/>
    </row>
    <row r="1017" spans="2:8">
      <c r="B1017" s="45"/>
      <c r="C1017" s="45"/>
      <c r="D1017" s="45"/>
      <c r="E1017" s="45"/>
      <c r="F1017" s="45"/>
      <c r="G1017" s="45"/>
      <c r="H1017" s="45"/>
    </row>
    <row r="1018" spans="2:8">
      <c r="B1018" s="45"/>
      <c r="C1018" s="45"/>
      <c r="D1018" s="45"/>
      <c r="E1018" s="45"/>
      <c r="F1018" s="45"/>
      <c r="G1018" s="45"/>
      <c r="H1018" s="45"/>
    </row>
    <row r="1019" spans="2:8">
      <c r="B1019" s="45"/>
      <c r="C1019" s="45"/>
      <c r="D1019" s="45"/>
      <c r="E1019" s="45"/>
      <c r="F1019" s="45"/>
      <c r="G1019" s="45"/>
      <c r="H1019" s="45"/>
    </row>
    <row r="1020" spans="2:8">
      <c r="B1020" s="45"/>
      <c r="C1020" s="45"/>
      <c r="D1020" s="45"/>
      <c r="E1020" s="45"/>
      <c r="F1020" s="45"/>
      <c r="G1020" s="45"/>
      <c r="H1020" s="45"/>
    </row>
    <row r="1021" spans="2:8">
      <c r="B1021" s="45"/>
      <c r="C1021" s="45"/>
      <c r="D1021" s="45"/>
      <c r="E1021" s="45"/>
      <c r="F1021" s="45"/>
      <c r="G1021" s="45"/>
      <c r="H1021" s="45"/>
    </row>
    <row r="1022" spans="2:8">
      <c r="B1022" s="45"/>
      <c r="C1022" s="45"/>
      <c r="D1022" s="45"/>
      <c r="E1022" s="45"/>
      <c r="F1022" s="45"/>
      <c r="G1022" s="45"/>
      <c r="H1022" s="45"/>
    </row>
    <row r="1023" spans="2:8">
      <c r="B1023" s="45"/>
      <c r="C1023" s="45"/>
      <c r="D1023" s="45"/>
      <c r="E1023" s="45"/>
      <c r="F1023" s="45"/>
      <c r="G1023" s="45"/>
      <c r="H1023" s="45"/>
    </row>
    <row r="1024" spans="2:8">
      <c r="B1024" s="45"/>
      <c r="C1024" s="45"/>
      <c r="D1024" s="45"/>
      <c r="E1024" s="45"/>
      <c r="F1024" s="45"/>
      <c r="G1024" s="45"/>
      <c r="H1024" s="45"/>
    </row>
    <row r="1025" spans="2:8">
      <c r="B1025" s="45"/>
      <c r="C1025" s="45"/>
      <c r="D1025" s="45"/>
      <c r="E1025" s="45"/>
      <c r="F1025" s="45"/>
      <c r="G1025" s="45"/>
      <c r="H1025" s="45"/>
    </row>
    <row r="1026" spans="2:8">
      <c r="B1026" s="45"/>
      <c r="C1026" s="45"/>
      <c r="D1026" s="45"/>
      <c r="E1026" s="45"/>
      <c r="F1026" s="45"/>
      <c r="G1026" s="45"/>
      <c r="H1026" s="45"/>
    </row>
    <row r="1027" spans="2:8">
      <c r="B1027" s="45"/>
      <c r="C1027" s="45"/>
      <c r="D1027" s="45"/>
      <c r="E1027" s="45"/>
      <c r="F1027" s="45"/>
      <c r="G1027" s="45"/>
      <c r="H1027" s="45"/>
    </row>
    <row r="1028" spans="2:8">
      <c r="B1028" s="45"/>
      <c r="C1028" s="45"/>
      <c r="D1028" s="45"/>
      <c r="E1028" s="45"/>
      <c r="F1028" s="45"/>
      <c r="G1028" s="45"/>
      <c r="H1028" s="45"/>
    </row>
    <row r="1029" spans="2:8">
      <c r="B1029" s="45"/>
      <c r="C1029" s="45"/>
      <c r="D1029" s="45"/>
      <c r="E1029" s="45"/>
      <c r="F1029" s="45"/>
      <c r="G1029" s="45"/>
      <c r="H1029" s="45"/>
    </row>
    <row r="1030" spans="2:8">
      <c r="B1030" s="45"/>
      <c r="C1030" s="45"/>
      <c r="D1030" s="45"/>
      <c r="E1030" s="45"/>
      <c r="F1030" s="45"/>
      <c r="G1030" s="45"/>
      <c r="H1030" s="45"/>
    </row>
    <row r="1031" spans="2:8">
      <c r="B1031" s="45"/>
      <c r="C1031" s="45"/>
      <c r="D1031" s="45"/>
      <c r="E1031" s="45"/>
      <c r="F1031" s="45"/>
      <c r="G1031" s="45"/>
      <c r="H1031" s="45"/>
    </row>
    <row r="1032" spans="2:8">
      <c r="B1032" s="45"/>
      <c r="C1032" s="45"/>
      <c r="D1032" s="45"/>
      <c r="E1032" s="45"/>
      <c r="F1032" s="45"/>
      <c r="G1032" s="45"/>
      <c r="H1032" s="45"/>
    </row>
    <row r="1033" spans="2:8">
      <c r="B1033" s="45"/>
      <c r="C1033" s="45"/>
      <c r="D1033" s="45"/>
      <c r="E1033" s="45"/>
      <c r="F1033" s="45"/>
      <c r="G1033" s="45"/>
      <c r="H1033" s="45"/>
    </row>
    <row r="1034" spans="2:8">
      <c r="B1034" s="45"/>
      <c r="C1034" s="45"/>
      <c r="D1034" s="45"/>
      <c r="E1034" s="45"/>
      <c r="F1034" s="45"/>
      <c r="G1034" s="45"/>
      <c r="H1034" s="45"/>
    </row>
    <row r="1035" spans="2:8">
      <c r="B1035" s="45"/>
      <c r="C1035" s="45"/>
      <c r="D1035" s="45"/>
      <c r="E1035" s="45"/>
      <c r="F1035" s="45"/>
      <c r="G1035" s="45"/>
      <c r="H1035" s="45"/>
    </row>
    <row r="1036" spans="2:8">
      <c r="B1036" s="45"/>
      <c r="C1036" s="45"/>
      <c r="D1036" s="45"/>
      <c r="E1036" s="45"/>
      <c r="F1036" s="45"/>
      <c r="G1036" s="45"/>
      <c r="H1036" s="45"/>
    </row>
    <row r="1037" spans="2:8">
      <c r="B1037" s="45"/>
      <c r="C1037" s="45"/>
      <c r="D1037" s="45"/>
      <c r="E1037" s="45"/>
      <c r="F1037" s="45"/>
      <c r="G1037" s="45"/>
      <c r="H1037" s="45"/>
    </row>
    <row r="1038" spans="2:8">
      <c r="B1038" s="45"/>
      <c r="C1038" s="45"/>
      <c r="D1038" s="45"/>
      <c r="E1038" s="45"/>
      <c r="F1038" s="45"/>
      <c r="G1038" s="45"/>
      <c r="H1038" s="45"/>
    </row>
    <row r="1039" spans="2:8">
      <c r="B1039" s="45"/>
      <c r="C1039" s="45"/>
      <c r="D1039" s="45"/>
      <c r="E1039" s="45"/>
      <c r="F1039" s="45"/>
      <c r="G1039" s="45"/>
      <c r="H1039" s="45"/>
    </row>
    <row r="1040" spans="2:8">
      <c r="B1040" s="45"/>
      <c r="C1040" s="45"/>
      <c r="D1040" s="45"/>
      <c r="E1040" s="45"/>
      <c r="F1040" s="45"/>
      <c r="G1040" s="45"/>
      <c r="H1040" s="45"/>
    </row>
    <row r="1041" spans="2:8">
      <c r="B1041" s="45"/>
      <c r="C1041" s="45"/>
      <c r="D1041" s="45"/>
      <c r="E1041" s="45"/>
      <c r="F1041" s="45"/>
      <c r="G1041" s="45"/>
      <c r="H1041" s="45"/>
    </row>
    <row r="1042" spans="2:8">
      <c r="B1042" s="45"/>
      <c r="C1042" s="45"/>
      <c r="D1042" s="45"/>
      <c r="E1042" s="45"/>
      <c r="F1042" s="45"/>
      <c r="G1042" s="45"/>
      <c r="H1042" s="45"/>
    </row>
    <row r="1043" spans="2:8">
      <c r="B1043" s="45"/>
      <c r="C1043" s="45"/>
      <c r="D1043" s="45"/>
      <c r="E1043" s="45"/>
      <c r="F1043" s="45"/>
      <c r="G1043" s="45"/>
      <c r="H1043" s="45"/>
    </row>
    <row r="1044" spans="2:8">
      <c r="B1044" s="45"/>
      <c r="C1044" s="45"/>
      <c r="D1044" s="45"/>
      <c r="E1044" s="45"/>
      <c r="F1044" s="45"/>
      <c r="G1044" s="45"/>
      <c r="H1044" s="45"/>
    </row>
    <row r="1045" spans="2:8">
      <c r="B1045" s="45"/>
      <c r="C1045" s="45"/>
      <c r="D1045" s="45"/>
      <c r="E1045" s="45"/>
      <c r="F1045" s="45"/>
      <c r="G1045" s="45"/>
      <c r="H1045" s="45"/>
    </row>
    <row r="1046" spans="2:8">
      <c r="B1046" s="45"/>
      <c r="C1046" s="45"/>
      <c r="D1046" s="45"/>
      <c r="E1046" s="45"/>
      <c r="F1046" s="45"/>
      <c r="G1046" s="45"/>
      <c r="H1046" s="45"/>
    </row>
    <row r="1047" spans="2:8">
      <c r="B1047" s="45"/>
      <c r="C1047" s="45"/>
      <c r="D1047" s="45"/>
      <c r="E1047" s="45"/>
      <c r="F1047" s="45"/>
      <c r="G1047" s="45"/>
      <c r="H1047" s="45"/>
    </row>
    <row r="1048" spans="2:8">
      <c r="B1048" s="45"/>
      <c r="C1048" s="45"/>
      <c r="D1048" s="45"/>
      <c r="E1048" s="45"/>
      <c r="F1048" s="45"/>
      <c r="G1048" s="45"/>
      <c r="H1048" s="45"/>
    </row>
    <row r="1049" spans="2:8">
      <c r="B1049" s="45"/>
      <c r="C1049" s="45"/>
      <c r="D1049" s="45"/>
      <c r="E1049" s="45"/>
      <c r="F1049" s="45"/>
      <c r="G1049" s="45"/>
      <c r="H1049" s="45"/>
    </row>
    <row r="1050" spans="2:8">
      <c r="B1050" s="45"/>
      <c r="C1050" s="45"/>
      <c r="D1050" s="45"/>
      <c r="E1050" s="45"/>
      <c r="F1050" s="45"/>
      <c r="G1050" s="45"/>
      <c r="H1050" s="45"/>
    </row>
    <row r="1051" spans="2:8">
      <c r="B1051" s="45"/>
      <c r="C1051" s="45"/>
      <c r="D1051" s="45"/>
      <c r="E1051" s="45"/>
      <c r="F1051" s="45"/>
      <c r="G1051" s="45"/>
      <c r="H1051" s="45"/>
    </row>
    <row r="1052" spans="2:8">
      <c r="B1052" s="45"/>
      <c r="C1052" s="45"/>
      <c r="D1052" s="45"/>
      <c r="E1052" s="45"/>
      <c r="F1052" s="45"/>
      <c r="G1052" s="45"/>
      <c r="H1052" s="45"/>
    </row>
    <row r="1053" spans="2:8">
      <c r="B1053" s="45"/>
      <c r="C1053" s="45"/>
      <c r="D1053" s="45"/>
      <c r="E1053" s="45"/>
      <c r="F1053" s="45"/>
      <c r="G1053" s="45"/>
      <c r="H1053" s="45"/>
    </row>
    <row r="1054" spans="2:8">
      <c r="B1054" s="45"/>
      <c r="C1054" s="45"/>
      <c r="D1054" s="45"/>
      <c r="E1054" s="45"/>
      <c r="F1054" s="45"/>
      <c r="G1054" s="45"/>
      <c r="H1054" s="45"/>
    </row>
    <row r="1055" spans="2:8">
      <c r="B1055" s="45"/>
      <c r="C1055" s="45"/>
      <c r="D1055" s="45"/>
      <c r="E1055" s="45"/>
      <c r="F1055" s="45"/>
      <c r="G1055" s="45"/>
      <c r="H1055" s="45"/>
    </row>
    <row r="1056" spans="2:8">
      <c r="B1056" s="45"/>
      <c r="C1056" s="45"/>
      <c r="D1056" s="45"/>
      <c r="E1056" s="45"/>
      <c r="F1056" s="45"/>
      <c r="G1056" s="45"/>
      <c r="H1056" s="45"/>
    </row>
    <row r="1057" spans="2:8">
      <c r="B1057" s="45"/>
      <c r="C1057" s="45"/>
      <c r="D1057" s="45"/>
      <c r="E1057" s="45"/>
      <c r="F1057" s="45"/>
      <c r="G1057" s="45"/>
      <c r="H1057" s="45"/>
    </row>
    <row r="1058" spans="2:8">
      <c r="B1058" s="45"/>
      <c r="C1058" s="45"/>
      <c r="D1058" s="45"/>
      <c r="E1058" s="45"/>
      <c r="F1058" s="45"/>
      <c r="G1058" s="45"/>
      <c r="H1058" s="45"/>
    </row>
    <row r="1059" spans="2:8">
      <c r="B1059" s="45"/>
      <c r="C1059" s="45"/>
      <c r="D1059" s="45"/>
      <c r="E1059" s="45"/>
      <c r="F1059" s="45"/>
      <c r="G1059" s="45"/>
      <c r="H1059" s="45"/>
    </row>
    <row r="1060" spans="2:8">
      <c r="B1060" s="45"/>
      <c r="C1060" s="45"/>
      <c r="D1060" s="45"/>
      <c r="E1060" s="45"/>
      <c r="F1060" s="45"/>
      <c r="G1060" s="45"/>
      <c r="H1060" s="45"/>
    </row>
    <row r="1061" spans="2:8">
      <c r="B1061" s="45"/>
      <c r="C1061" s="45"/>
      <c r="D1061" s="45"/>
      <c r="E1061" s="45"/>
      <c r="F1061" s="45"/>
      <c r="G1061" s="45"/>
      <c r="H1061" s="45"/>
    </row>
    <row r="1062" spans="2:8">
      <c r="B1062" s="45"/>
      <c r="C1062" s="45"/>
      <c r="D1062" s="45"/>
      <c r="E1062" s="45"/>
      <c r="F1062" s="45"/>
      <c r="G1062" s="45"/>
      <c r="H1062" s="45"/>
    </row>
    <row r="1063" spans="2:8">
      <c r="B1063" s="45"/>
      <c r="C1063" s="45"/>
      <c r="D1063" s="45"/>
      <c r="E1063" s="45"/>
      <c r="F1063" s="45"/>
      <c r="G1063" s="45"/>
      <c r="H1063" s="45"/>
    </row>
    <row r="1064" spans="2:8">
      <c r="B1064" s="45"/>
      <c r="C1064" s="45"/>
      <c r="D1064" s="45"/>
      <c r="E1064" s="45"/>
      <c r="F1064" s="45"/>
      <c r="G1064" s="45"/>
      <c r="H1064" s="45"/>
    </row>
    <row r="1065" spans="2:8">
      <c r="B1065" s="45"/>
      <c r="C1065" s="45"/>
      <c r="D1065" s="45"/>
      <c r="E1065" s="45"/>
      <c r="F1065" s="45"/>
      <c r="G1065" s="45"/>
      <c r="H1065" s="45"/>
    </row>
    <row r="1066" spans="2:8">
      <c r="B1066" s="45"/>
      <c r="C1066" s="45"/>
      <c r="D1066" s="45"/>
      <c r="E1066" s="45"/>
      <c r="F1066" s="45"/>
      <c r="G1066" s="45"/>
      <c r="H1066" s="45"/>
    </row>
    <row r="1067" spans="2:8">
      <c r="B1067" s="45"/>
      <c r="C1067" s="45"/>
      <c r="D1067" s="45"/>
      <c r="E1067" s="45"/>
      <c r="F1067" s="45"/>
      <c r="G1067" s="45"/>
      <c r="H1067" s="45"/>
    </row>
    <row r="1068" spans="2:8">
      <c r="B1068" s="45"/>
      <c r="C1068" s="45"/>
      <c r="D1068" s="45"/>
      <c r="E1068" s="45"/>
      <c r="F1068" s="45"/>
      <c r="G1068" s="45"/>
      <c r="H1068" s="45"/>
    </row>
    <row r="1069" spans="2:8">
      <c r="B1069" s="45"/>
      <c r="C1069" s="45"/>
      <c r="D1069" s="45"/>
      <c r="E1069" s="45"/>
      <c r="F1069" s="45"/>
      <c r="G1069" s="45"/>
      <c r="H1069" s="45"/>
    </row>
    <row r="1070" spans="2:8">
      <c r="B1070" s="45"/>
      <c r="C1070" s="45"/>
      <c r="D1070" s="45"/>
      <c r="E1070" s="45"/>
      <c r="F1070" s="45"/>
      <c r="G1070" s="45"/>
      <c r="H1070" s="45"/>
    </row>
    <row r="1071" spans="2:8">
      <c r="B1071" s="45"/>
      <c r="C1071" s="45"/>
      <c r="D1071" s="45"/>
      <c r="E1071" s="45"/>
      <c r="F1071" s="45"/>
      <c r="G1071" s="45"/>
      <c r="H1071" s="45"/>
    </row>
    <row r="1072" spans="2:8">
      <c r="B1072" s="45"/>
      <c r="C1072" s="45"/>
      <c r="D1072" s="45"/>
      <c r="E1072" s="45"/>
      <c r="F1072" s="45"/>
      <c r="G1072" s="45"/>
      <c r="H1072" s="45"/>
    </row>
    <row r="1073" spans="2:8">
      <c r="B1073" s="45"/>
      <c r="C1073" s="45"/>
      <c r="D1073" s="45"/>
      <c r="E1073" s="45"/>
      <c r="F1073" s="45"/>
      <c r="G1073" s="45"/>
      <c r="H1073" s="45"/>
    </row>
    <row r="1074" spans="2:8">
      <c r="B1074" s="45"/>
      <c r="C1074" s="45"/>
      <c r="D1074" s="45"/>
      <c r="E1074" s="45"/>
      <c r="F1074" s="45"/>
      <c r="G1074" s="45"/>
      <c r="H1074" s="45"/>
    </row>
    <row r="1075" spans="2:8">
      <c r="B1075" s="45"/>
      <c r="C1075" s="45"/>
      <c r="D1075" s="45"/>
      <c r="E1075" s="45"/>
      <c r="F1075" s="45"/>
      <c r="G1075" s="45"/>
      <c r="H1075" s="45"/>
    </row>
    <row r="1076" spans="2:8">
      <c r="B1076" s="45"/>
      <c r="C1076" s="45"/>
      <c r="D1076" s="45"/>
      <c r="E1076" s="45"/>
      <c r="F1076" s="45"/>
      <c r="G1076" s="45"/>
      <c r="H1076" s="45"/>
    </row>
    <row r="1077" spans="2:8">
      <c r="B1077" s="45"/>
      <c r="C1077" s="45"/>
      <c r="D1077" s="45"/>
      <c r="E1077" s="45"/>
      <c r="F1077" s="45"/>
      <c r="G1077" s="45"/>
      <c r="H1077" s="45"/>
    </row>
    <row r="1078" spans="2:8">
      <c r="B1078" s="45"/>
      <c r="C1078" s="45"/>
      <c r="D1078" s="45"/>
      <c r="E1078" s="45"/>
      <c r="F1078" s="45"/>
      <c r="G1078" s="45"/>
      <c r="H1078" s="45"/>
    </row>
    <row r="1079" spans="2:8">
      <c r="B1079" s="45"/>
      <c r="C1079" s="45"/>
      <c r="D1079" s="45"/>
      <c r="E1079" s="45"/>
      <c r="F1079" s="45"/>
      <c r="G1079" s="45"/>
      <c r="H1079" s="45"/>
    </row>
    <row r="1080" spans="2:8">
      <c r="B1080" s="45"/>
      <c r="C1080" s="45"/>
      <c r="D1080" s="45"/>
      <c r="E1080" s="45"/>
      <c r="F1080" s="45"/>
      <c r="G1080" s="45"/>
      <c r="H1080" s="45"/>
    </row>
    <row r="1081" spans="2:8">
      <c r="B1081" s="45"/>
      <c r="C1081" s="45"/>
      <c r="D1081" s="45"/>
      <c r="E1081" s="45"/>
      <c r="F1081" s="45"/>
      <c r="G1081" s="45"/>
      <c r="H1081" s="45"/>
    </row>
    <row r="1082" spans="2:8">
      <c r="B1082" s="45"/>
      <c r="C1082" s="45"/>
      <c r="D1082" s="45"/>
      <c r="E1082" s="45"/>
      <c r="F1082" s="45"/>
      <c r="G1082" s="45"/>
      <c r="H1082" s="45"/>
    </row>
    <row r="1083" spans="2:8">
      <c r="B1083" s="45"/>
      <c r="C1083" s="45"/>
      <c r="D1083" s="45"/>
      <c r="E1083" s="45"/>
      <c r="F1083" s="45"/>
      <c r="G1083" s="45"/>
      <c r="H1083" s="45"/>
    </row>
    <row r="1084" spans="2:8">
      <c r="B1084" s="45"/>
      <c r="C1084" s="45"/>
      <c r="D1084" s="45"/>
      <c r="E1084" s="45"/>
      <c r="F1084" s="45"/>
      <c r="G1084" s="45"/>
      <c r="H1084" s="45"/>
    </row>
    <row r="1085" spans="2:8">
      <c r="B1085" s="45"/>
      <c r="C1085" s="45"/>
      <c r="D1085" s="45"/>
      <c r="E1085" s="45"/>
      <c r="F1085" s="45"/>
      <c r="G1085" s="45"/>
      <c r="H1085" s="45"/>
    </row>
    <row r="1086" spans="2:8">
      <c r="B1086" s="45"/>
      <c r="C1086" s="45"/>
      <c r="D1086" s="45"/>
      <c r="E1086" s="45"/>
      <c r="F1086" s="45"/>
      <c r="G1086" s="45"/>
      <c r="H1086" s="45"/>
    </row>
    <row r="1087" spans="2:8">
      <c r="B1087" s="45"/>
      <c r="C1087" s="45"/>
      <c r="D1087" s="45"/>
      <c r="E1087" s="45"/>
      <c r="F1087" s="45"/>
      <c r="G1087" s="45"/>
      <c r="H1087" s="45"/>
    </row>
    <row r="1088" spans="2:8">
      <c r="B1088" s="45"/>
      <c r="C1088" s="45"/>
      <c r="D1088" s="45"/>
      <c r="E1088" s="45"/>
      <c r="F1088" s="45"/>
      <c r="G1088" s="45"/>
      <c r="H1088" s="45"/>
    </row>
    <row r="1089" spans="2:8">
      <c r="B1089" s="45"/>
      <c r="C1089" s="45"/>
      <c r="D1089" s="45"/>
      <c r="E1089" s="45"/>
      <c r="F1089" s="45"/>
      <c r="G1089" s="45"/>
      <c r="H1089" s="45"/>
    </row>
    <row r="1090" spans="2:8">
      <c r="B1090" s="45"/>
      <c r="C1090" s="45"/>
      <c r="D1090" s="45"/>
      <c r="E1090" s="45"/>
      <c r="F1090" s="45"/>
      <c r="G1090" s="45"/>
      <c r="H1090" s="45"/>
    </row>
    <row r="1091" spans="2:8">
      <c r="B1091" s="45"/>
      <c r="C1091" s="45"/>
      <c r="D1091" s="45"/>
      <c r="E1091" s="45"/>
      <c r="F1091" s="45"/>
      <c r="G1091" s="45"/>
      <c r="H1091" s="45"/>
    </row>
    <row r="1092" spans="2:8">
      <c r="B1092" s="45"/>
      <c r="C1092" s="45"/>
      <c r="D1092" s="45"/>
      <c r="E1092" s="45"/>
      <c r="F1092" s="45"/>
      <c r="G1092" s="45"/>
      <c r="H1092" s="45"/>
    </row>
    <row r="1093" spans="2:8">
      <c r="B1093" s="45"/>
      <c r="C1093" s="45"/>
      <c r="D1093" s="45"/>
      <c r="E1093" s="45"/>
      <c r="F1093" s="45"/>
      <c r="G1093" s="45"/>
      <c r="H1093" s="45"/>
    </row>
    <row r="1094" spans="2:8">
      <c r="B1094" s="45"/>
      <c r="C1094" s="45"/>
      <c r="D1094" s="45"/>
      <c r="E1094" s="45"/>
      <c r="F1094" s="45"/>
      <c r="G1094" s="45"/>
      <c r="H1094" s="45"/>
    </row>
    <row r="1095" spans="2:8">
      <c r="B1095" s="45"/>
      <c r="C1095" s="45"/>
      <c r="D1095" s="45"/>
      <c r="E1095" s="45"/>
      <c r="F1095" s="45"/>
      <c r="G1095" s="45"/>
      <c r="H1095" s="45"/>
    </row>
    <row r="1096" spans="2:8">
      <c r="B1096" s="45"/>
      <c r="C1096" s="45"/>
      <c r="D1096" s="45"/>
      <c r="E1096" s="45"/>
      <c r="F1096" s="45"/>
      <c r="G1096" s="45"/>
      <c r="H1096" s="45"/>
    </row>
    <row r="1097" spans="2:8">
      <c r="B1097" s="45"/>
      <c r="C1097" s="45"/>
      <c r="D1097" s="45"/>
      <c r="E1097" s="45"/>
      <c r="F1097" s="45"/>
      <c r="G1097" s="45"/>
      <c r="H1097" s="45"/>
    </row>
    <row r="1098" spans="2:8">
      <c r="B1098" s="45"/>
      <c r="C1098" s="45"/>
      <c r="D1098" s="45"/>
      <c r="E1098" s="45"/>
      <c r="F1098" s="45"/>
      <c r="G1098" s="45"/>
      <c r="H1098" s="45"/>
    </row>
  </sheetData>
  <mergeCells count="2">
    <mergeCell ref="B11:F11"/>
    <mergeCell ref="A12:H12"/>
  </mergeCells>
  <phoneticPr fontId="6" type="noConversion"/>
  <pageMargins left="0.59055118110236227" right="0.19685039370078741" top="0.78740157480314965" bottom="0.51181102362204722" header="0.15748031496062992" footer="0.31496062992125984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1058"/>
  <sheetViews>
    <sheetView workbookViewId="0">
      <selection activeCell="I4" sqref="I4"/>
    </sheetView>
  </sheetViews>
  <sheetFormatPr defaultRowHeight="12.75"/>
  <cols>
    <col min="1" max="1" width="44.7109375" customWidth="1"/>
    <col min="2" max="2" width="6.7109375" customWidth="1"/>
    <col min="3" max="3" width="4.42578125" customWidth="1"/>
    <col min="4" max="4" width="5.7109375" customWidth="1"/>
    <col min="5" max="5" width="14.42578125" customWidth="1"/>
    <col min="6" max="6" width="7.28515625" customWidth="1"/>
    <col min="7" max="7" width="13.28515625" customWidth="1"/>
    <col min="8" max="8" width="13.42578125" customWidth="1"/>
    <col min="9" max="9" width="13" customWidth="1"/>
  </cols>
  <sheetData>
    <row r="1" spans="1:9">
      <c r="I1" s="9" t="s">
        <v>883</v>
      </c>
    </row>
    <row r="2" spans="1:9">
      <c r="I2" s="9" t="s">
        <v>880</v>
      </c>
    </row>
    <row r="3" spans="1:9">
      <c r="I3" s="9" t="s">
        <v>881</v>
      </c>
    </row>
    <row r="4" spans="1:9">
      <c r="I4" s="137" t="s">
        <v>1123</v>
      </c>
    </row>
    <row r="5" spans="1:9">
      <c r="I5" s="9"/>
    </row>
    <row r="6" spans="1:9">
      <c r="G6" s="9"/>
      <c r="I6" s="9" t="s">
        <v>388</v>
      </c>
    </row>
    <row r="7" spans="1:9">
      <c r="G7" s="9"/>
      <c r="I7" s="9" t="s">
        <v>36</v>
      </c>
    </row>
    <row r="8" spans="1:9">
      <c r="C8" s="4"/>
      <c r="D8" s="4"/>
      <c r="E8" s="4"/>
      <c r="F8" s="4"/>
      <c r="G8" s="9"/>
      <c r="I8" s="9" t="s">
        <v>799</v>
      </c>
    </row>
    <row r="9" spans="1:9">
      <c r="C9" s="4"/>
      <c r="D9" s="4"/>
      <c r="E9" s="4"/>
      <c r="F9" s="4"/>
      <c r="G9" s="9"/>
      <c r="I9" s="9" t="s">
        <v>800</v>
      </c>
    </row>
    <row r="10" spans="1:9">
      <c r="C10" s="4"/>
      <c r="D10" s="4"/>
      <c r="E10" s="4"/>
      <c r="F10" s="4"/>
      <c r="G10" s="9"/>
      <c r="I10" s="9" t="s">
        <v>882</v>
      </c>
    </row>
    <row r="11" spans="1:9">
      <c r="C11" s="4"/>
      <c r="D11" s="4"/>
      <c r="E11" s="4"/>
      <c r="F11" s="4"/>
      <c r="G11" s="9"/>
      <c r="I11" s="9"/>
    </row>
    <row r="12" spans="1:9" ht="39.75" customHeight="1">
      <c r="A12" s="139" t="s">
        <v>872</v>
      </c>
      <c r="B12" s="139"/>
      <c r="C12" s="139"/>
      <c r="D12" s="139"/>
      <c r="E12" s="139"/>
      <c r="F12" s="139"/>
      <c r="G12" s="139"/>
      <c r="H12" s="139"/>
      <c r="I12" s="139"/>
    </row>
    <row r="13" spans="1:9" ht="16.5" customHeight="1">
      <c r="A13" s="2"/>
      <c r="B13" s="2"/>
      <c r="C13" s="2"/>
      <c r="D13" s="2"/>
      <c r="E13" s="2"/>
      <c r="F13" s="2"/>
      <c r="G13" s="3" t="s">
        <v>236</v>
      </c>
    </row>
    <row r="14" spans="1:9" ht="65.25" customHeight="1">
      <c r="A14" s="59"/>
      <c r="B14" s="60" t="s">
        <v>86</v>
      </c>
      <c r="C14" s="60" t="s">
        <v>238</v>
      </c>
      <c r="D14" s="60" t="s">
        <v>125</v>
      </c>
      <c r="E14" s="60" t="s">
        <v>126</v>
      </c>
      <c r="F14" s="60" t="s">
        <v>22</v>
      </c>
      <c r="G14" s="40" t="s">
        <v>308</v>
      </c>
      <c r="H14" s="40" t="s">
        <v>639</v>
      </c>
      <c r="I14" s="40" t="s">
        <v>798</v>
      </c>
    </row>
    <row r="15" spans="1:9" ht="15.75">
      <c r="A15" s="20" t="s">
        <v>37</v>
      </c>
      <c r="B15" s="88"/>
      <c r="C15" s="91"/>
      <c r="D15" s="91"/>
      <c r="E15" s="51"/>
      <c r="F15" s="51"/>
      <c r="G15" s="70">
        <f>G16+G36+G141+G151+G331+G444+G583+G1005</f>
        <v>2869715.4000000004</v>
      </c>
      <c r="H15" s="70">
        <f>H16+H36+H141+H151+H331+H444+H583+H1005</f>
        <v>2177684.6000000006</v>
      </c>
      <c r="I15" s="70">
        <f>I16+I36+I141+I151+I331+I444+I583+I1005</f>
        <v>2451798.6</v>
      </c>
    </row>
    <row r="16" spans="1:9" ht="31.5">
      <c r="A16" s="20" t="s">
        <v>158</v>
      </c>
      <c r="B16" s="12" t="s">
        <v>212</v>
      </c>
      <c r="C16" s="22"/>
      <c r="D16" s="22"/>
      <c r="E16" s="22"/>
      <c r="F16" s="22"/>
      <c r="G16" s="68">
        <f>SUM(G17)</f>
        <v>4671.3</v>
      </c>
      <c r="H16" s="68">
        <f>SUM(H17)</f>
        <v>4699.5</v>
      </c>
      <c r="I16" s="68">
        <f>SUM(I17)</f>
        <v>4699.5</v>
      </c>
    </row>
    <row r="17" spans="1:9" ht="15.75">
      <c r="A17" s="61" t="s">
        <v>174</v>
      </c>
      <c r="B17" s="46" t="s">
        <v>212</v>
      </c>
      <c r="C17" s="47" t="s">
        <v>175</v>
      </c>
      <c r="D17" s="47" t="s">
        <v>178</v>
      </c>
      <c r="E17" s="46"/>
      <c r="F17" s="47"/>
      <c r="G17" s="92">
        <f>G18+G26</f>
        <v>4671.3</v>
      </c>
      <c r="H17" s="92">
        <f>H18+H26</f>
        <v>4699.5</v>
      </c>
      <c r="I17" s="92">
        <f>I18+I26</f>
        <v>4699.5</v>
      </c>
    </row>
    <row r="18" spans="1:9" ht="78.75">
      <c r="A18" s="26" t="s">
        <v>98</v>
      </c>
      <c r="B18" s="48" t="s">
        <v>212</v>
      </c>
      <c r="C18" s="49" t="s">
        <v>175</v>
      </c>
      <c r="D18" s="49" t="s">
        <v>177</v>
      </c>
      <c r="E18" s="48"/>
      <c r="F18" s="49"/>
      <c r="G18" s="23">
        <f>SUM(G19)</f>
        <v>4313.3</v>
      </c>
      <c r="H18" s="23">
        <f>SUM(H19)</f>
        <v>4341.5</v>
      </c>
      <c r="I18" s="23">
        <f>SUM(I19)</f>
        <v>4341.5</v>
      </c>
    </row>
    <row r="19" spans="1:9" ht="15.75">
      <c r="A19" s="27" t="s">
        <v>78</v>
      </c>
      <c r="B19" s="29" t="s">
        <v>212</v>
      </c>
      <c r="C19" s="50" t="s">
        <v>175</v>
      </c>
      <c r="D19" s="50" t="s">
        <v>177</v>
      </c>
      <c r="E19" s="29" t="s">
        <v>392</v>
      </c>
      <c r="F19" s="50"/>
      <c r="G19" s="53">
        <f>SUM(G24+G20)</f>
        <v>4313.3</v>
      </c>
      <c r="H19" s="53">
        <f>SUM(H24+H20)</f>
        <v>4341.5</v>
      </c>
      <c r="I19" s="53">
        <f>SUM(I24+I20)</f>
        <v>4341.5</v>
      </c>
    </row>
    <row r="20" spans="1:9" ht="15.75">
      <c r="A20" s="27" t="s">
        <v>77</v>
      </c>
      <c r="B20" s="29" t="s">
        <v>212</v>
      </c>
      <c r="C20" s="50" t="s">
        <v>175</v>
      </c>
      <c r="D20" s="50" t="s">
        <v>177</v>
      </c>
      <c r="E20" s="29" t="s">
        <v>393</v>
      </c>
      <c r="F20" s="50"/>
      <c r="G20" s="53">
        <f>SUM(G21)</f>
        <v>2626</v>
      </c>
      <c r="H20" s="53">
        <f>SUM(H21)</f>
        <v>2654.2000000000003</v>
      </c>
      <c r="I20" s="53">
        <f>SUM(I21)</f>
        <v>2654.2000000000003</v>
      </c>
    </row>
    <row r="21" spans="1:9" ht="31.5">
      <c r="A21" s="27" t="s">
        <v>72</v>
      </c>
      <c r="B21" s="29" t="s">
        <v>212</v>
      </c>
      <c r="C21" s="50" t="s">
        <v>175</v>
      </c>
      <c r="D21" s="50" t="s">
        <v>177</v>
      </c>
      <c r="E21" s="29" t="s">
        <v>394</v>
      </c>
      <c r="F21" s="50"/>
      <c r="G21" s="53">
        <f>SUM(G22:G23)</f>
        <v>2626</v>
      </c>
      <c r="H21" s="53">
        <f>SUM(H22:H23)</f>
        <v>2654.2000000000003</v>
      </c>
      <c r="I21" s="53">
        <f>SUM(I22:I23)</f>
        <v>2654.2000000000003</v>
      </c>
    </row>
    <row r="22" spans="1:9" ht="94.5">
      <c r="A22" s="27" t="s">
        <v>56</v>
      </c>
      <c r="B22" s="29" t="s">
        <v>212</v>
      </c>
      <c r="C22" s="50" t="s">
        <v>175</v>
      </c>
      <c r="D22" s="50" t="s">
        <v>177</v>
      </c>
      <c r="E22" s="29" t="s">
        <v>394</v>
      </c>
      <c r="F22" s="50" t="s">
        <v>64</v>
      </c>
      <c r="G22" s="53">
        <v>2415</v>
      </c>
      <c r="H22" s="53">
        <v>2443.4</v>
      </c>
      <c r="I22" s="53">
        <v>2443.4</v>
      </c>
    </row>
    <row r="23" spans="1:9" ht="47.25">
      <c r="A23" s="28" t="s">
        <v>265</v>
      </c>
      <c r="B23" s="29" t="s">
        <v>212</v>
      </c>
      <c r="C23" s="50" t="s">
        <v>175</v>
      </c>
      <c r="D23" s="50" t="s">
        <v>177</v>
      </c>
      <c r="E23" s="29" t="s">
        <v>394</v>
      </c>
      <c r="F23" s="50" t="s">
        <v>160</v>
      </c>
      <c r="G23" s="53">
        <v>211</v>
      </c>
      <c r="H23" s="53">
        <v>210.8</v>
      </c>
      <c r="I23" s="53">
        <v>210.8</v>
      </c>
    </row>
    <row r="24" spans="1:9" ht="31.5">
      <c r="A24" s="27" t="s">
        <v>100</v>
      </c>
      <c r="B24" s="29" t="s">
        <v>212</v>
      </c>
      <c r="C24" s="50" t="s">
        <v>175</v>
      </c>
      <c r="D24" s="50" t="s">
        <v>177</v>
      </c>
      <c r="E24" s="29" t="s">
        <v>395</v>
      </c>
      <c r="F24" s="50"/>
      <c r="G24" s="53">
        <f>SUM(G25)</f>
        <v>1687.3</v>
      </c>
      <c r="H24" s="53">
        <f>SUM(H25)</f>
        <v>1687.3</v>
      </c>
      <c r="I24" s="53">
        <f>SUM(I25)</f>
        <v>1687.3</v>
      </c>
    </row>
    <row r="25" spans="1:9" ht="94.5">
      <c r="A25" s="27" t="s">
        <v>56</v>
      </c>
      <c r="B25" s="29" t="s">
        <v>212</v>
      </c>
      <c r="C25" s="50" t="s">
        <v>175</v>
      </c>
      <c r="D25" s="50" t="s">
        <v>177</v>
      </c>
      <c r="E25" s="29" t="s">
        <v>395</v>
      </c>
      <c r="F25" s="50" t="s">
        <v>64</v>
      </c>
      <c r="G25" s="53">
        <v>1687.3</v>
      </c>
      <c r="H25" s="53">
        <v>1687.3</v>
      </c>
      <c r="I25" s="53">
        <v>1687.3</v>
      </c>
    </row>
    <row r="26" spans="1:9" ht="15.75">
      <c r="A26" s="26" t="s">
        <v>184</v>
      </c>
      <c r="B26" s="48" t="s">
        <v>212</v>
      </c>
      <c r="C26" s="49" t="s">
        <v>175</v>
      </c>
      <c r="D26" s="49" t="s">
        <v>99</v>
      </c>
      <c r="E26" s="29"/>
      <c r="F26" s="49"/>
      <c r="G26" s="23">
        <f t="shared" ref="G26:I27" si="0">SUM(G27)</f>
        <v>358</v>
      </c>
      <c r="H26" s="23">
        <f t="shared" si="0"/>
        <v>358</v>
      </c>
      <c r="I26" s="23">
        <f t="shared" si="0"/>
        <v>358</v>
      </c>
    </row>
    <row r="27" spans="1:9" ht="15.75">
      <c r="A27" s="27" t="s">
        <v>78</v>
      </c>
      <c r="B27" s="29" t="s">
        <v>212</v>
      </c>
      <c r="C27" s="50" t="s">
        <v>175</v>
      </c>
      <c r="D27" s="50" t="s">
        <v>99</v>
      </c>
      <c r="E27" s="29" t="s">
        <v>392</v>
      </c>
      <c r="F27" s="49"/>
      <c r="G27" s="53">
        <f t="shared" si="0"/>
        <v>358</v>
      </c>
      <c r="H27" s="53">
        <f t="shared" si="0"/>
        <v>358</v>
      </c>
      <c r="I27" s="53">
        <f t="shared" si="0"/>
        <v>358</v>
      </c>
    </row>
    <row r="28" spans="1:9" ht="15.75">
      <c r="A28" s="27" t="s">
        <v>77</v>
      </c>
      <c r="B28" s="29" t="s">
        <v>212</v>
      </c>
      <c r="C28" s="50" t="s">
        <v>175</v>
      </c>
      <c r="D28" s="50" t="s">
        <v>99</v>
      </c>
      <c r="E28" s="29" t="s">
        <v>393</v>
      </c>
      <c r="F28" s="50"/>
      <c r="G28" s="53">
        <f>SUM(G29+G34)</f>
        <v>358</v>
      </c>
      <c r="H28" s="53">
        <f>SUM(H29+H34)</f>
        <v>358</v>
      </c>
      <c r="I28" s="53">
        <f>SUM(I29+I34)</f>
        <v>358</v>
      </c>
    </row>
    <row r="29" spans="1:9" ht="31.5">
      <c r="A29" s="27" t="s">
        <v>83</v>
      </c>
      <c r="B29" s="29" t="s">
        <v>212</v>
      </c>
      <c r="C29" s="50" t="s">
        <v>175</v>
      </c>
      <c r="D29" s="50" t="s">
        <v>99</v>
      </c>
      <c r="E29" s="29" t="s">
        <v>396</v>
      </c>
      <c r="F29" s="49"/>
      <c r="G29" s="53">
        <f>SUM(G30+G32)</f>
        <v>208</v>
      </c>
      <c r="H29" s="53">
        <f>SUM(H30+H32)</f>
        <v>208</v>
      </c>
      <c r="I29" s="53">
        <f>SUM(I30+I32)</f>
        <v>208</v>
      </c>
    </row>
    <row r="30" spans="1:9" ht="31.5">
      <c r="A30" s="27" t="s">
        <v>202</v>
      </c>
      <c r="B30" s="29" t="s">
        <v>212</v>
      </c>
      <c r="C30" s="50" t="s">
        <v>175</v>
      </c>
      <c r="D30" s="50" t="s">
        <v>99</v>
      </c>
      <c r="E30" s="29" t="s">
        <v>397</v>
      </c>
      <c r="F30" s="50"/>
      <c r="G30" s="53">
        <f>SUM(G31)</f>
        <v>158</v>
      </c>
      <c r="H30" s="53">
        <f>SUM(H31)</f>
        <v>158</v>
      </c>
      <c r="I30" s="53">
        <f>SUM(I31)</f>
        <v>158</v>
      </c>
    </row>
    <row r="31" spans="1:9" ht="31.5">
      <c r="A31" s="27" t="s">
        <v>57</v>
      </c>
      <c r="B31" s="29" t="s">
        <v>212</v>
      </c>
      <c r="C31" s="50" t="s">
        <v>175</v>
      </c>
      <c r="D31" s="50" t="s">
        <v>99</v>
      </c>
      <c r="E31" s="29" t="s">
        <v>397</v>
      </c>
      <c r="F31" s="50" t="s">
        <v>58</v>
      </c>
      <c r="G31" s="53">
        <v>158</v>
      </c>
      <c r="H31" s="53">
        <v>158</v>
      </c>
      <c r="I31" s="53">
        <v>158</v>
      </c>
    </row>
    <row r="32" spans="1:9" ht="31.5">
      <c r="A32" s="27" t="s">
        <v>84</v>
      </c>
      <c r="B32" s="29" t="s">
        <v>212</v>
      </c>
      <c r="C32" s="50" t="s">
        <v>175</v>
      </c>
      <c r="D32" s="50" t="s">
        <v>99</v>
      </c>
      <c r="E32" s="29" t="s">
        <v>398</v>
      </c>
      <c r="F32" s="50"/>
      <c r="G32" s="53">
        <f>SUM(G33)</f>
        <v>50</v>
      </c>
      <c r="H32" s="53">
        <f>SUM(H33)</f>
        <v>50</v>
      </c>
      <c r="I32" s="53">
        <f>SUM(I33)</f>
        <v>50</v>
      </c>
    </row>
    <row r="33" spans="1:9" ht="47.25">
      <c r="A33" s="28" t="s">
        <v>265</v>
      </c>
      <c r="B33" s="29" t="s">
        <v>212</v>
      </c>
      <c r="C33" s="50" t="s">
        <v>175</v>
      </c>
      <c r="D33" s="50" t="s">
        <v>99</v>
      </c>
      <c r="E33" s="29" t="s">
        <v>398</v>
      </c>
      <c r="F33" s="50" t="s">
        <v>160</v>
      </c>
      <c r="G33" s="53">
        <v>50</v>
      </c>
      <c r="H33" s="53">
        <v>50</v>
      </c>
      <c r="I33" s="53">
        <v>50</v>
      </c>
    </row>
    <row r="34" spans="1:9" ht="63">
      <c r="A34" s="27" t="s">
        <v>138</v>
      </c>
      <c r="B34" s="29" t="s">
        <v>212</v>
      </c>
      <c r="C34" s="50" t="s">
        <v>175</v>
      </c>
      <c r="D34" s="50" t="s">
        <v>99</v>
      </c>
      <c r="E34" s="29" t="s">
        <v>399</v>
      </c>
      <c r="F34" s="50"/>
      <c r="G34" s="53">
        <f>SUM(G35)</f>
        <v>150</v>
      </c>
      <c r="H34" s="53">
        <f>SUM(H35)</f>
        <v>150</v>
      </c>
      <c r="I34" s="53">
        <f>SUM(I35)</f>
        <v>150</v>
      </c>
    </row>
    <row r="35" spans="1:9" ht="47.25">
      <c r="A35" s="28" t="s">
        <v>265</v>
      </c>
      <c r="B35" s="29" t="s">
        <v>212</v>
      </c>
      <c r="C35" s="50" t="s">
        <v>175</v>
      </c>
      <c r="D35" s="50" t="s">
        <v>99</v>
      </c>
      <c r="E35" s="29" t="s">
        <v>399</v>
      </c>
      <c r="F35" s="50" t="s">
        <v>160</v>
      </c>
      <c r="G35" s="53">
        <v>150</v>
      </c>
      <c r="H35" s="53">
        <v>150</v>
      </c>
      <c r="I35" s="53">
        <v>150</v>
      </c>
    </row>
    <row r="36" spans="1:9" ht="31.5">
      <c r="A36" s="20" t="s">
        <v>235</v>
      </c>
      <c r="B36" s="51" t="s">
        <v>213</v>
      </c>
      <c r="C36" s="51"/>
      <c r="D36" s="51"/>
      <c r="E36" s="12"/>
      <c r="F36" s="51"/>
      <c r="G36" s="70">
        <f>SUM(G37+G68+G100+G124+G118+G61)</f>
        <v>291153.40000000002</v>
      </c>
      <c r="H36" s="70">
        <f>SUM(H37+H68+H100+H124+H118+H61)</f>
        <v>185040.5</v>
      </c>
      <c r="I36" s="70">
        <f>SUM(I37+I68+I100+I124+I118+I61)</f>
        <v>234421.3</v>
      </c>
    </row>
    <row r="37" spans="1:9" ht="15.75">
      <c r="A37" s="61" t="s">
        <v>174</v>
      </c>
      <c r="B37" s="47" t="s">
        <v>213</v>
      </c>
      <c r="C37" s="47" t="s">
        <v>175</v>
      </c>
      <c r="D37" s="47" t="s">
        <v>178</v>
      </c>
      <c r="E37" s="46"/>
      <c r="F37" s="47"/>
      <c r="G37" s="52">
        <f>SUM(G38+G50+G55)</f>
        <v>23123.3</v>
      </c>
      <c r="H37" s="52">
        <f>SUM(H38+H50+H55)</f>
        <v>22223.399999999998</v>
      </c>
      <c r="I37" s="52">
        <f>SUM(I38+I50+I55)</f>
        <v>22223.399999999998</v>
      </c>
    </row>
    <row r="38" spans="1:9" ht="63">
      <c r="A38" s="26" t="s">
        <v>214</v>
      </c>
      <c r="B38" s="49" t="s">
        <v>213</v>
      </c>
      <c r="C38" s="49" t="s">
        <v>175</v>
      </c>
      <c r="D38" s="49" t="s">
        <v>181</v>
      </c>
      <c r="E38" s="48"/>
      <c r="F38" s="49"/>
      <c r="G38" s="23">
        <f>SUM(G39)</f>
        <v>22225.1</v>
      </c>
      <c r="H38" s="23">
        <f>SUM(H39)</f>
        <v>22223.399999999998</v>
      </c>
      <c r="I38" s="23">
        <f>SUM(I39)</f>
        <v>22223.399999999998</v>
      </c>
    </row>
    <row r="39" spans="1:9" ht="63">
      <c r="A39" s="27" t="s">
        <v>270</v>
      </c>
      <c r="B39" s="50" t="s">
        <v>213</v>
      </c>
      <c r="C39" s="50" t="s">
        <v>175</v>
      </c>
      <c r="D39" s="50" t="s">
        <v>181</v>
      </c>
      <c r="E39" s="29" t="s">
        <v>400</v>
      </c>
      <c r="F39" s="50"/>
      <c r="G39" s="53">
        <f>SUM(G40+G46)</f>
        <v>22225.1</v>
      </c>
      <c r="H39" s="53">
        <f>SUM(H40+H46)</f>
        <v>22223.399999999998</v>
      </c>
      <c r="I39" s="53">
        <f>SUM(I40+I46)</f>
        <v>22223.399999999998</v>
      </c>
    </row>
    <row r="40" spans="1:9" ht="47.25">
      <c r="A40" s="27" t="s">
        <v>95</v>
      </c>
      <c r="B40" s="50" t="s">
        <v>213</v>
      </c>
      <c r="C40" s="50" t="s">
        <v>175</v>
      </c>
      <c r="D40" s="50" t="s">
        <v>181</v>
      </c>
      <c r="E40" s="29" t="s">
        <v>401</v>
      </c>
      <c r="F40" s="50"/>
      <c r="G40" s="53">
        <f t="shared" ref="G40:I41" si="1">SUM(G41)</f>
        <v>21925.1</v>
      </c>
      <c r="H40" s="53">
        <f t="shared" si="1"/>
        <v>21923.399999999998</v>
      </c>
      <c r="I40" s="53">
        <f t="shared" si="1"/>
        <v>21923.399999999998</v>
      </c>
    </row>
    <row r="41" spans="1:9" ht="15.75">
      <c r="A41" s="27" t="s">
        <v>77</v>
      </c>
      <c r="B41" s="50" t="s">
        <v>213</v>
      </c>
      <c r="C41" s="50" t="s">
        <v>175</v>
      </c>
      <c r="D41" s="50" t="s">
        <v>181</v>
      </c>
      <c r="E41" s="29" t="s">
        <v>402</v>
      </c>
      <c r="F41" s="50"/>
      <c r="G41" s="53">
        <f t="shared" si="1"/>
        <v>21925.1</v>
      </c>
      <c r="H41" s="53">
        <f t="shared" si="1"/>
        <v>21923.399999999998</v>
      </c>
      <c r="I41" s="53">
        <f t="shared" si="1"/>
        <v>21923.399999999998</v>
      </c>
    </row>
    <row r="42" spans="1:9" ht="31.5">
      <c r="A42" s="27" t="s">
        <v>231</v>
      </c>
      <c r="B42" s="50" t="s">
        <v>213</v>
      </c>
      <c r="C42" s="50" t="s">
        <v>175</v>
      </c>
      <c r="D42" s="50" t="s">
        <v>181</v>
      </c>
      <c r="E42" s="29" t="s">
        <v>403</v>
      </c>
      <c r="F42" s="50"/>
      <c r="G42" s="53">
        <f>SUM(G43:G45)</f>
        <v>21925.1</v>
      </c>
      <c r="H42" s="53">
        <f>SUM(H43:H45)</f>
        <v>21923.399999999998</v>
      </c>
      <c r="I42" s="53">
        <f>SUM(I43:I45)</f>
        <v>21923.399999999998</v>
      </c>
    </row>
    <row r="43" spans="1:9" ht="94.5">
      <c r="A43" s="27" t="s">
        <v>56</v>
      </c>
      <c r="B43" s="50" t="s">
        <v>213</v>
      </c>
      <c r="C43" s="50" t="s">
        <v>175</v>
      </c>
      <c r="D43" s="50" t="s">
        <v>181</v>
      </c>
      <c r="E43" s="29" t="s">
        <v>403</v>
      </c>
      <c r="F43" s="50" t="s">
        <v>64</v>
      </c>
      <c r="G43" s="53">
        <v>19460.599999999999</v>
      </c>
      <c r="H43" s="53">
        <v>19460.599999999999</v>
      </c>
      <c r="I43" s="53">
        <v>19460.599999999999</v>
      </c>
    </row>
    <row r="44" spans="1:9" ht="47.25">
      <c r="A44" s="28" t="s">
        <v>265</v>
      </c>
      <c r="B44" s="50" t="s">
        <v>213</v>
      </c>
      <c r="C44" s="50" t="s">
        <v>175</v>
      </c>
      <c r="D44" s="50" t="s">
        <v>181</v>
      </c>
      <c r="E44" s="29" t="s">
        <v>403</v>
      </c>
      <c r="F44" s="50" t="s">
        <v>160</v>
      </c>
      <c r="G44" s="53">
        <v>2456.5</v>
      </c>
      <c r="H44" s="53">
        <v>2454.8000000000002</v>
      </c>
      <c r="I44" s="53">
        <v>2454.8000000000002</v>
      </c>
    </row>
    <row r="45" spans="1:9" ht="15.75">
      <c r="A45" s="27" t="s">
        <v>252</v>
      </c>
      <c r="B45" s="50" t="s">
        <v>213</v>
      </c>
      <c r="C45" s="50" t="s">
        <v>175</v>
      </c>
      <c r="D45" s="50" t="s">
        <v>181</v>
      </c>
      <c r="E45" s="29" t="s">
        <v>403</v>
      </c>
      <c r="F45" s="50" t="s">
        <v>253</v>
      </c>
      <c r="G45" s="53">
        <v>8</v>
      </c>
      <c r="H45" s="53">
        <v>8</v>
      </c>
      <c r="I45" s="53">
        <v>8</v>
      </c>
    </row>
    <row r="46" spans="1:9" ht="78.75">
      <c r="A46" s="27" t="s">
        <v>41</v>
      </c>
      <c r="B46" s="50" t="s">
        <v>213</v>
      </c>
      <c r="C46" s="50" t="s">
        <v>175</v>
      </c>
      <c r="D46" s="50" t="s">
        <v>181</v>
      </c>
      <c r="E46" s="29" t="s">
        <v>404</v>
      </c>
      <c r="F46" s="47"/>
      <c r="G46" s="53">
        <f>SUM(G47)</f>
        <v>300</v>
      </c>
      <c r="H46" s="53">
        <f t="shared" ref="H46:I48" si="2">SUM(H47)</f>
        <v>300</v>
      </c>
      <c r="I46" s="53">
        <f t="shared" si="2"/>
        <v>300</v>
      </c>
    </row>
    <row r="47" spans="1:9" ht="15.75">
      <c r="A47" s="27" t="s">
        <v>77</v>
      </c>
      <c r="B47" s="50" t="s">
        <v>213</v>
      </c>
      <c r="C47" s="50" t="s">
        <v>175</v>
      </c>
      <c r="D47" s="50" t="s">
        <v>181</v>
      </c>
      <c r="E47" s="29" t="s">
        <v>405</v>
      </c>
      <c r="F47" s="47"/>
      <c r="G47" s="53">
        <f>SUM(G48)</f>
        <v>300</v>
      </c>
      <c r="H47" s="53">
        <f t="shared" si="2"/>
        <v>300</v>
      </c>
      <c r="I47" s="53">
        <f t="shared" si="2"/>
        <v>300</v>
      </c>
    </row>
    <row r="48" spans="1:9" ht="31.5">
      <c r="A48" s="27" t="s">
        <v>231</v>
      </c>
      <c r="B48" s="50" t="s">
        <v>213</v>
      </c>
      <c r="C48" s="50" t="s">
        <v>175</v>
      </c>
      <c r="D48" s="50" t="s">
        <v>181</v>
      </c>
      <c r="E48" s="29" t="s">
        <v>406</v>
      </c>
      <c r="F48" s="47"/>
      <c r="G48" s="53">
        <f>SUM(G49)</f>
        <v>300</v>
      </c>
      <c r="H48" s="53">
        <f t="shared" si="2"/>
        <v>300</v>
      </c>
      <c r="I48" s="53">
        <f t="shared" si="2"/>
        <v>300</v>
      </c>
    </row>
    <row r="49" spans="1:9" ht="47.25">
      <c r="A49" s="28" t="s">
        <v>265</v>
      </c>
      <c r="B49" s="50" t="s">
        <v>213</v>
      </c>
      <c r="C49" s="50" t="s">
        <v>175</v>
      </c>
      <c r="D49" s="50" t="s">
        <v>181</v>
      </c>
      <c r="E49" s="29" t="s">
        <v>406</v>
      </c>
      <c r="F49" s="50" t="s">
        <v>160</v>
      </c>
      <c r="G49" s="53">
        <v>300</v>
      </c>
      <c r="H49" s="53">
        <v>300</v>
      </c>
      <c r="I49" s="53">
        <v>300</v>
      </c>
    </row>
    <row r="50" spans="1:9" ht="15.75">
      <c r="A50" s="26" t="s">
        <v>183</v>
      </c>
      <c r="B50" s="49" t="s">
        <v>213</v>
      </c>
      <c r="C50" s="49" t="s">
        <v>175</v>
      </c>
      <c r="D50" s="49" t="s">
        <v>149</v>
      </c>
      <c r="E50" s="48"/>
      <c r="F50" s="49"/>
      <c r="G50" s="23">
        <f>SUM(G51)</f>
        <v>604</v>
      </c>
      <c r="H50" s="23"/>
      <c r="I50" s="23"/>
    </row>
    <row r="51" spans="1:9" ht="15.75">
      <c r="A51" s="27" t="s">
        <v>78</v>
      </c>
      <c r="B51" s="50" t="s">
        <v>213</v>
      </c>
      <c r="C51" s="50" t="s">
        <v>175</v>
      </c>
      <c r="D51" s="50" t="s">
        <v>149</v>
      </c>
      <c r="E51" s="29" t="s">
        <v>392</v>
      </c>
      <c r="F51" s="50"/>
      <c r="G51" s="53">
        <f>SUM(G53)</f>
        <v>604</v>
      </c>
      <c r="H51" s="53"/>
      <c r="I51" s="53"/>
    </row>
    <row r="52" spans="1:9" ht="15.75">
      <c r="A52" s="27" t="s">
        <v>77</v>
      </c>
      <c r="B52" s="50" t="s">
        <v>213</v>
      </c>
      <c r="C52" s="50" t="s">
        <v>175</v>
      </c>
      <c r="D52" s="50" t="s">
        <v>149</v>
      </c>
      <c r="E52" s="29" t="s">
        <v>393</v>
      </c>
      <c r="F52" s="50"/>
      <c r="G52" s="53">
        <f>SUM(G53)</f>
        <v>604</v>
      </c>
      <c r="H52" s="53"/>
      <c r="I52" s="53"/>
    </row>
    <row r="53" spans="1:9" ht="31.5">
      <c r="A53" s="27" t="s">
        <v>204</v>
      </c>
      <c r="B53" s="50" t="s">
        <v>213</v>
      </c>
      <c r="C53" s="50" t="s">
        <v>175</v>
      </c>
      <c r="D53" s="50" t="s">
        <v>149</v>
      </c>
      <c r="E53" s="29" t="s">
        <v>407</v>
      </c>
      <c r="F53" s="50"/>
      <c r="G53" s="53">
        <f>SUM(G54)</f>
        <v>604</v>
      </c>
      <c r="H53" s="53"/>
      <c r="I53" s="53"/>
    </row>
    <row r="54" spans="1:9" ht="15.75">
      <c r="A54" s="27" t="s">
        <v>252</v>
      </c>
      <c r="B54" s="50" t="s">
        <v>213</v>
      </c>
      <c r="C54" s="50" t="s">
        <v>175</v>
      </c>
      <c r="D54" s="50" t="s">
        <v>149</v>
      </c>
      <c r="E54" s="29" t="s">
        <v>407</v>
      </c>
      <c r="F54" s="50" t="s">
        <v>253</v>
      </c>
      <c r="G54" s="53">
        <v>604</v>
      </c>
      <c r="H54" s="53"/>
      <c r="I54" s="53"/>
    </row>
    <row r="55" spans="1:9" ht="15.75">
      <c r="A55" s="26" t="s">
        <v>184</v>
      </c>
      <c r="B55" s="49" t="s">
        <v>213</v>
      </c>
      <c r="C55" s="49" t="s">
        <v>175</v>
      </c>
      <c r="D55" s="49" t="s">
        <v>99</v>
      </c>
      <c r="E55" s="29"/>
      <c r="F55" s="49"/>
      <c r="G55" s="23">
        <f>SUM(G56)</f>
        <v>294.2</v>
      </c>
      <c r="H55" s="23"/>
      <c r="I55" s="23"/>
    </row>
    <row r="56" spans="1:9" ht="15.75">
      <c r="A56" s="27" t="s">
        <v>78</v>
      </c>
      <c r="B56" s="50" t="s">
        <v>213</v>
      </c>
      <c r="C56" s="50" t="s">
        <v>175</v>
      </c>
      <c r="D56" s="50" t="s">
        <v>99</v>
      </c>
      <c r="E56" s="29" t="s">
        <v>392</v>
      </c>
      <c r="F56" s="50"/>
      <c r="G56" s="53">
        <f>SUM(G58)</f>
        <v>294.2</v>
      </c>
      <c r="H56" s="53"/>
      <c r="I56" s="53"/>
    </row>
    <row r="57" spans="1:9" ht="15.75">
      <c r="A57" s="27" t="s">
        <v>77</v>
      </c>
      <c r="B57" s="50" t="s">
        <v>213</v>
      </c>
      <c r="C57" s="50" t="s">
        <v>175</v>
      </c>
      <c r="D57" s="50" t="s">
        <v>99</v>
      </c>
      <c r="E57" s="29" t="s">
        <v>393</v>
      </c>
      <c r="F57" s="50"/>
      <c r="G57" s="53">
        <f>SUM(G58)</f>
        <v>294.2</v>
      </c>
      <c r="H57" s="53"/>
      <c r="I57" s="53"/>
    </row>
    <row r="58" spans="1:9" ht="31.5">
      <c r="A58" s="27" t="s">
        <v>83</v>
      </c>
      <c r="B58" s="50" t="s">
        <v>213</v>
      </c>
      <c r="C58" s="50" t="s">
        <v>175</v>
      </c>
      <c r="D58" s="50" t="s">
        <v>99</v>
      </c>
      <c r="E58" s="29" t="s">
        <v>396</v>
      </c>
      <c r="F58" s="50"/>
      <c r="G58" s="53">
        <f>SUM(G59)</f>
        <v>294.2</v>
      </c>
      <c r="H58" s="53"/>
      <c r="I58" s="53"/>
    </row>
    <row r="59" spans="1:9" ht="31.5">
      <c r="A59" s="27" t="s">
        <v>84</v>
      </c>
      <c r="B59" s="50" t="s">
        <v>213</v>
      </c>
      <c r="C59" s="50" t="s">
        <v>175</v>
      </c>
      <c r="D59" s="50" t="s">
        <v>99</v>
      </c>
      <c r="E59" s="29" t="s">
        <v>398</v>
      </c>
      <c r="F59" s="50"/>
      <c r="G59" s="53">
        <f>SUM(G60)</f>
        <v>294.2</v>
      </c>
      <c r="H59" s="53"/>
      <c r="I59" s="53"/>
    </row>
    <row r="60" spans="1:9" ht="15.75">
      <c r="A60" s="27" t="s">
        <v>252</v>
      </c>
      <c r="B60" s="50" t="s">
        <v>213</v>
      </c>
      <c r="C60" s="50" t="s">
        <v>175</v>
      </c>
      <c r="D60" s="50" t="s">
        <v>99</v>
      </c>
      <c r="E60" s="29" t="s">
        <v>398</v>
      </c>
      <c r="F60" s="50" t="s">
        <v>253</v>
      </c>
      <c r="G60" s="53">
        <v>294.2</v>
      </c>
      <c r="H60" s="53"/>
      <c r="I60" s="53"/>
    </row>
    <row r="61" spans="1:9" ht="15.75">
      <c r="A61" s="73" t="s">
        <v>203</v>
      </c>
      <c r="B61" s="47" t="s">
        <v>213</v>
      </c>
      <c r="C61" s="47" t="s">
        <v>176</v>
      </c>
      <c r="D61" s="47" t="s">
        <v>178</v>
      </c>
      <c r="E61" s="46"/>
      <c r="F61" s="47"/>
      <c r="G61" s="52">
        <f>SUM(G62)</f>
        <v>4350</v>
      </c>
      <c r="H61" s="52">
        <f>SUM(H62)</f>
        <v>4786.8</v>
      </c>
      <c r="I61" s="52">
        <f>SUM(I62)</f>
        <v>5231</v>
      </c>
    </row>
    <row r="62" spans="1:9" ht="31.5">
      <c r="A62" s="74" t="s">
        <v>219</v>
      </c>
      <c r="B62" s="49" t="s">
        <v>213</v>
      </c>
      <c r="C62" s="49" t="s">
        <v>176</v>
      </c>
      <c r="D62" s="49" t="s">
        <v>177</v>
      </c>
      <c r="E62" s="48"/>
      <c r="F62" s="49"/>
      <c r="G62" s="23">
        <f>SUM(G66)</f>
        <v>4350</v>
      </c>
      <c r="H62" s="23">
        <f>SUM(H66)</f>
        <v>4786.8</v>
      </c>
      <c r="I62" s="23">
        <f>SUM(I66)</f>
        <v>5231</v>
      </c>
    </row>
    <row r="63" spans="1:9" ht="47.25">
      <c r="A63" s="16" t="s">
        <v>843</v>
      </c>
      <c r="B63" s="50" t="s">
        <v>213</v>
      </c>
      <c r="C63" s="50" t="s">
        <v>176</v>
      </c>
      <c r="D63" s="50" t="s">
        <v>177</v>
      </c>
      <c r="E63" s="81" t="s">
        <v>408</v>
      </c>
      <c r="F63" s="49"/>
      <c r="G63" s="23">
        <f>SUM(G65)</f>
        <v>4350</v>
      </c>
      <c r="H63" s="23">
        <f>SUM(H65)</f>
        <v>4786.8</v>
      </c>
      <c r="I63" s="23">
        <f>SUM(I65)</f>
        <v>5231</v>
      </c>
    </row>
    <row r="64" spans="1:9" ht="47.25">
      <c r="A64" s="16" t="s">
        <v>114</v>
      </c>
      <c r="B64" s="50" t="s">
        <v>213</v>
      </c>
      <c r="C64" s="50" t="s">
        <v>176</v>
      </c>
      <c r="D64" s="50" t="s">
        <v>177</v>
      </c>
      <c r="E64" s="81" t="s">
        <v>409</v>
      </c>
      <c r="F64" s="49"/>
      <c r="G64" s="53">
        <f>SUM(G65)</f>
        <v>4350</v>
      </c>
      <c r="H64" s="53">
        <f t="shared" ref="H64:I66" si="3">SUM(H65)</f>
        <v>4786.8</v>
      </c>
      <c r="I64" s="53">
        <f t="shared" si="3"/>
        <v>5231</v>
      </c>
    </row>
    <row r="65" spans="1:9" ht="141.75">
      <c r="A65" s="17" t="s">
        <v>76</v>
      </c>
      <c r="B65" s="50" t="s">
        <v>213</v>
      </c>
      <c r="C65" s="50" t="s">
        <v>176</v>
      </c>
      <c r="D65" s="50" t="s">
        <v>177</v>
      </c>
      <c r="E65" s="81" t="s">
        <v>410</v>
      </c>
      <c r="F65" s="49"/>
      <c r="G65" s="53">
        <f>SUM(G66)</f>
        <v>4350</v>
      </c>
      <c r="H65" s="53">
        <f t="shared" si="3"/>
        <v>4786.8</v>
      </c>
      <c r="I65" s="53">
        <f t="shared" si="3"/>
        <v>5231</v>
      </c>
    </row>
    <row r="66" spans="1:9" ht="47.25">
      <c r="A66" s="17" t="s">
        <v>80</v>
      </c>
      <c r="B66" s="50" t="s">
        <v>213</v>
      </c>
      <c r="C66" s="50" t="s">
        <v>176</v>
      </c>
      <c r="D66" s="50" t="s">
        <v>177</v>
      </c>
      <c r="E66" s="81" t="s">
        <v>311</v>
      </c>
      <c r="F66" s="50"/>
      <c r="G66" s="53">
        <f>SUM(G67)</f>
        <v>4350</v>
      </c>
      <c r="H66" s="53">
        <f t="shared" si="3"/>
        <v>4786.8</v>
      </c>
      <c r="I66" s="53">
        <f t="shared" si="3"/>
        <v>5231</v>
      </c>
    </row>
    <row r="67" spans="1:9" ht="15.75">
      <c r="A67" s="16" t="s">
        <v>157</v>
      </c>
      <c r="B67" s="50" t="s">
        <v>213</v>
      </c>
      <c r="C67" s="50" t="s">
        <v>176</v>
      </c>
      <c r="D67" s="50" t="s">
        <v>177</v>
      </c>
      <c r="E67" s="81" t="s">
        <v>311</v>
      </c>
      <c r="F67" s="50" t="s">
        <v>210</v>
      </c>
      <c r="G67" s="53">
        <v>4350</v>
      </c>
      <c r="H67" s="53">
        <v>4786.8</v>
      </c>
      <c r="I67" s="53">
        <v>5231</v>
      </c>
    </row>
    <row r="68" spans="1:9" ht="15.75">
      <c r="A68" s="61" t="s">
        <v>145</v>
      </c>
      <c r="B68" s="47" t="s">
        <v>213</v>
      </c>
      <c r="C68" s="47" t="s">
        <v>179</v>
      </c>
      <c r="D68" s="47" t="s">
        <v>178</v>
      </c>
      <c r="E68" s="46"/>
      <c r="F68" s="47"/>
      <c r="G68" s="52">
        <f>SUM(G69+G74)</f>
        <v>80648.599999999991</v>
      </c>
      <c r="H68" s="52">
        <f>SUM(H69+H74)</f>
        <v>54661.5</v>
      </c>
      <c r="I68" s="52">
        <f>SUM(I69+I74)</f>
        <v>93598.1</v>
      </c>
    </row>
    <row r="69" spans="1:9" ht="15.75">
      <c r="A69" s="26" t="s">
        <v>131</v>
      </c>
      <c r="B69" s="49" t="s">
        <v>213</v>
      </c>
      <c r="C69" s="49" t="s">
        <v>179</v>
      </c>
      <c r="D69" s="49" t="s">
        <v>175</v>
      </c>
      <c r="E69" s="48"/>
      <c r="F69" s="49"/>
      <c r="G69" s="23">
        <f>SUM(G72)</f>
        <v>1379.2</v>
      </c>
      <c r="H69" s="23"/>
      <c r="I69" s="23"/>
    </row>
    <row r="70" spans="1:9" ht="15.75">
      <c r="A70" s="27" t="s">
        <v>78</v>
      </c>
      <c r="B70" s="50" t="s">
        <v>213</v>
      </c>
      <c r="C70" s="50" t="s">
        <v>179</v>
      </c>
      <c r="D70" s="50" t="s">
        <v>175</v>
      </c>
      <c r="E70" s="29" t="s">
        <v>392</v>
      </c>
      <c r="F70" s="49"/>
      <c r="G70" s="53">
        <f>SUM(G71)</f>
        <v>1379.2</v>
      </c>
      <c r="H70" s="53"/>
      <c r="I70" s="53"/>
    </row>
    <row r="71" spans="1:9" ht="15.75">
      <c r="A71" s="27" t="s">
        <v>77</v>
      </c>
      <c r="B71" s="50" t="s">
        <v>213</v>
      </c>
      <c r="C71" s="50" t="s">
        <v>179</v>
      </c>
      <c r="D71" s="50" t="s">
        <v>175</v>
      </c>
      <c r="E71" s="29" t="s">
        <v>393</v>
      </c>
      <c r="F71" s="49"/>
      <c r="G71" s="53">
        <f>SUM(G72)</f>
        <v>1379.2</v>
      </c>
      <c r="H71" s="53"/>
      <c r="I71" s="53"/>
    </row>
    <row r="72" spans="1:9" ht="15.75">
      <c r="A72" s="27" t="s">
        <v>209</v>
      </c>
      <c r="B72" s="50" t="s">
        <v>213</v>
      </c>
      <c r="C72" s="50" t="s">
        <v>179</v>
      </c>
      <c r="D72" s="50" t="s">
        <v>175</v>
      </c>
      <c r="E72" s="29" t="s">
        <v>411</v>
      </c>
      <c r="F72" s="50"/>
      <c r="G72" s="53">
        <f>SUM(G73)</f>
        <v>1379.2</v>
      </c>
      <c r="H72" s="53"/>
      <c r="I72" s="53"/>
    </row>
    <row r="73" spans="1:9" ht="15.75">
      <c r="A73" s="27" t="s">
        <v>252</v>
      </c>
      <c r="B73" s="50" t="s">
        <v>213</v>
      </c>
      <c r="C73" s="50" t="s">
        <v>179</v>
      </c>
      <c r="D73" s="50" t="s">
        <v>175</v>
      </c>
      <c r="E73" s="29" t="s">
        <v>411</v>
      </c>
      <c r="F73" s="50" t="s">
        <v>253</v>
      </c>
      <c r="G73" s="53">
        <v>1379.2</v>
      </c>
      <c r="H73" s="53"/>
      <c r="I73" s="53"/>
    </row>
    <row r="74" spans="1:9" ht="15.75">
      <c r="A74" s="26" t="s">
        <v>63</v>
      </c>
      <c r="B74" s="49" t="s">
        <v>213</v>
      </c>
      <c r="C74" s="49" t="s">
        <v>179</v>
      </c>
      <c r="D74" s="49" t="s">
        <v>143</v>
      </c>
      <c r="E74" s="48"/>
      <c r="F74" s="49"/>
      <c r="G74" s="23">
        <f>SUM(G75)</f>
        <v>79269.399999999994</v>
      </c>
      <c r="H74" s="23">
        <f>SUM(H75)</f>
        <v>54661.5</v>
      </c>
      <c r="I74" s="23">
        <f>SUM(I75)</f>
        <v>93598.1</v>
      </c>
    </row>
    <row r="75" spans="1:9" ht="47.25">
      <c r="A75" s="27" t="s">
        <v>271</v>
      </c>
      <c r="B75" s="50" t="s">
        <v>213</v>
      </c>
      <c r="C75" s="50" t="s">
        <v>179</v>
      </c>
      <c r="D75" s="50" t="s">
        <v>143</v>
      </c>
      <c r="E75" s="29" t="s">
        <v>412</v>
      </c>
      <c r="F75" s="50"/>
      <c r="G75" s="53">
        <f>SUM(G76+G80+G84+G88+G94)</f>
        <v>79269.399999999994</v>
      </c>
      <c r="H75" s="53">
        <f>SUM(H76+H80+H84+H88+H94)</f>
        <v>54661.5</v>
      </c>
      <c r="I75" s="53">
        <f>SUM(I76+I80+I84+I88+I94)</f>
        <v>93598.1</v>
      </c>
    </row>
    <row r="76" spans="1:9" ht="63">
      <c r="A76" s="62" t="s">
        <v>163</v>
      </c>
      <c r="B76" s="50" t="s">
        <v>213</v>
      </c>
      <c r="C76" s="50" t="s">
        <v>179</v>
      </c>
      <c r="D76" s="50" t="s">
        <v>143</v>
      </c>
      <c r="E76" s="29" t="s">
        <v>413</v>
      </c>
      <c r="F76" s="50"/>
      <c r="G76" s="53">
        <f>SUM(G78)</f>
        <v>5810.8</v>
      </c>
      <c r="H76" s="53">
        <f>SUM(H78)</f>
        <v>5332.5</v>
      </c>
      <c r="I76" s="53">
        <f>SUM(I78)</f>
        <v>5499.1</v>
      </c>
    </row>
    <row r="77" spans="1:9" ht="15.75">
      <c r="A77" s="62" t="s">
        <v>25</v>
      </c>
      <c r="B77" s="50" t="s">
        <v>213</v>
      </c>
      <c r="C77" s="50" t="s">
        <v>179</v>
      </c>
      <c r="D77" s="50" t="s">
        <v>143</v>
      </c>
      <c r="E77" s="29" t="s">
        <v>414</v>
      </c>
      <c r="F77" s="93"/>
      <c r="G77" s="53">
        <f t="shared" ref="G77:I78" si="4">SUM(G78)</f>
        <v>5810.8</v>
      </c>
      <c r="H77" s="53">
        <f t="shared" si="4"/>
        <v>5332.5</v>
      </c>
      <c r="I77" s="53">
        <f t="shared" si="4"/>
        <v>5499.1</v>
      </c>
    </row>
    <row r="78" spans="1:9" ht="47.25">
      <c r="A78" s="62" t="s">
        <v>107</v>
      </c>
      <c r="B78" s="50" t="s">
        <v>213</v>
      </c>
      <c r="C78" s="50" t="s">
        <v>179</v>
      </c>
      <c r="D78" s="50" t="s">
        <v>143</v>
      </c>
      <c r="E78" s="29" t="s">
        <v>415</v>
      </c>
      <c r="F78" s="50"/>
      <c r="G78" s="53">
        <f t="shared" si="4"/>
        <v>5810.8</v>
      </c>
      <c r="H78" s="53">
        <f t="shared" si="4"/>
        <v>5332.5</v>
      </c>
      <c r="I78" s="53">
        <f t="shared" si="4"/>
        <v>5499.1</v>
      </c>
    </row>
    <row r="79" spans="1:9" ht="15.75">
      <c r="A79" s="27" t="s">
        <v>157</v>
      </c>
      <c r="B79" s="50" t="s">
        <v>213</v>
      </c>
      <c r="C79" s="50" t="s">
        <v>179</v>
      </c>
      <c r="D79" s="50" t="s">
        <v>143</v>
      </c>
      <c r="E79" s="29" t="s">
        <v>415</v>
      </c>
      <c r="F79" s="50" t="s">
        <v>210</v>
      </c>
      <c r="G79" s="53">
        <v>5810.8</v>
      </c>
      <c r="H79" s="53">
        <v>5332.5</v>
      </c>
      <c r="I79" s="53">
        <v>5499.1</v>
      </c>
    </row>
    <row r="80" spans="1:9" ht="47.25">
      <c r="A80" s="27" t="s">
        <v>260</v>
      </c>
      <c r="B80" s="50" t="s">
        <v>213</v>
      </c>
      <c r="C80" s="50" t="s">
        <v>179</v>
      </c>
      <c r="D80" s="50" t="s">
        <v>143</v>
      </c>
      <c r="E80" s="29" t="s">
        <v>416</v>
      </c>
      <c r="F80" s="50"/>
      <c r="G80" s="53">
        <f t="shared" ref="G80:I82" si="5">SUM(G81)</f>
        <v>2280</v>
      </c>
      <c r="H80" s="53">
        <f t="shared" si="5"/>
        <v>2200</v>
      </c>
      <c r="I80" s="53">
        <f t="shared" si="5"/>
        <v>2200</v>
      </c>
    </row>
    <row r="81" spans="1:9" ht="15.75">
      <c r="A81" s="62" t="s">
        <v>25</v>
      </c>
      <c r="B81" s="50" t="s">
        <v>213</v>
      </c>
      <c r="C81" s="50" t="s">
        <v>179</v>
      </c>
      <c r="D81" s="50" t="s">
        <v>143</v>
      </c>
      <c r="E81" s="29" t="s">
        <v>313</v>
      </c>
      <c r="F81" s="93"/>
      <c r="G81" s="53">
        <f t="shared" si="5"/>
        <v>2280</v>
      </c>
      <c r="H81" s="53">
        <f t="shared" si="5"/>
        <v>2200</v>
      </c>
      <c r="I81" s="53">
        <f t="shared" si="5"/>
        <v>2200</v>
      </c>
    </row>
    <row r="82" spans="1:9" ht="47.25">
      <c r="A82" s="28" t="s">
        <v>676</v>
      </c>
      <c r="B82" s="50" t="s">
        <v>213</v>
      </c>
      <c r="C82" s="50" t="s">
        <v>179</v>
      </c>
      <c r="D82" s="50" t="s">
        <v>143</v>
      </c>
      <c r="E82" s="29" t="s">
        <v>677</v>
      </c>
      <c r="F82" s="50"/>
      <c r="G82" s="53">
        <f t="shared" si="5"/>
        <v>2280</v>
      </c>
      <c r="H82" s="53">
        <f t="shared" si="5"/>
        <v>2200</v>
      </c>
      <c r="I82" s="53">
        <f t="shared" si="5"/>
        <v>2200</v>
      </c>
    </row>
    <row r="83" spans="1:9" ht="15.75">
      <c r="A83" s="27" t="s">
        <v>157</v>
      </c>
      <c r="B83" s="50" t="s">
        <v>213</v>
      </c>
      <c r="C83" s="50" t="s">
        <v>179</v>
      </c>
      <c r="D83" s="50" t="s">
        <v>143</v>
      </c>
      <c r="E83" s="29" t="s">
        <v>677</v>
      </c>
      <c r="F83" s="50" t="s">
        <v>210</v>
      </c>
      <c r="G83" s="69">
        <v>2280</v>
      </c>
      <c r="H83" s="69">
        <v>2200</v>
      </c>
      <c r="I83" s="69">
        <v>2200</v>
      </c>
    </row>
    <row r="84" spans="1:9" ht="63">
      <c r="A84" s="62" t="s">
        <v>8</v>
      </c>
      <c r="B84" s="50" t="s">
        <v>213</v>
      </c>
      <c r="C84" s="50" t="s">
        <v>179</v>
      </c>
      <c r="D84" s="50" t="s">
        <v>143</v>
      </c>
      <c r="E84" s="29" t="s">
        <v>417</v>
      </c>
      <c r="F84" s="29"/>
      <c r="G84" s="53">
        <f>SUM(G86)</f>
        <v>20891.8</v>
      </c>
      <c r="H84" s="53">
        <f>SUM(H86)</f>
        <v>18451.900000000001</v>
      </c>
      <c r="I84" s="53">
        <f>SUM(I86)</f>
        <v>19011</v>
      </c>
    </row>
    <row r="85" spans="1:9" ht="15.75">
      <c r="A85" s="62" t="s">
        <v>25</v>
      </c>
      <c r="B85" s="50" t="s">
        <v>213</v>
      </c>
      <c r="C85" s="50" t="s">
        <v>179</v>
      </c>
      <c r="D85" s="50" t="s">
        <v>143</v>
      </c>
      <c r="E85" s="29" t="s">
        <v>314</v>
      </c>
      <c r="F85" s="93"/>
      <c r="G85" s="53">
        <f t="shared" ref="G85:I86" si="6">SUM(G86)</f>
        <v>20891.8</v>
      </c>
      <c r="H85" s="53">
        <f t="shared" si="6"/>
        <v>18451.900000000001</v>
      </c>
      <c r="I85" s="53">
        <f t="shared" si="6"/>
        <v>19011</v>
      </c>
    </row>
    <row r="86" spans="1:9" ht="47.25">
      <c r="A86" s="62" t="s">
        <v>108</v>
      </c>
      <c r="B86" s="50" t="s">
        <v>213</v>
      </c>
      <c r="C86" s="50" t="s">
        <v>179</v>
      </c>
      <c r="D86" s="50" t="s">
        <v>143</v>
      </c>
      <c r="E86" s="29" t="s">
        <v>315</v>
      </c>
      <c r="F86" s="29"/>
      <c r="G86" s="53">
        <f t="shared" si="6"/>
        <v>20891.8</v>
      </c>
      <c r="H86" s="53">
        <f t="shared" si="6"/>
        <v>18451.900000000001</v>
      </c>
      <c r="I86" s="53">
        <f t="shared" si="6"/>
        <v>19011</v>
      </c>
    </row>
    <row r="87" spans="1:9" ht="15.75">
      <c r="A87" s="27" t="s">
        <v>157</v>
      </c>
      <c r="B87" s="50" t="s">
        <v>213</v>
      </c>
      <c r="C87" s="50" t="s">
        <v>179</v>
      </c>
      <c r="D87" s="50" t="s">
        <v>143</v>
      </c>
      <c r="E87" s="29" t="s">
        <v>315</v>
      </c>
      <c r="F87" s="29" t="s">
        <v>210</v>
      </c>
      <c r="G87" s="53">
        <v>20891.8</v>
      </c>
      <c r="H87" s="53">
        <v>18451.900000000001</v>
      </c>
      <c r="I87" s="53">
        <v>19011</v>
      </c>
    </row>
    <row r="88" spans="1:9" ht="63">
      <c r="A88" s="62" t="s">
        <v>120</v>
      </c>
      <c r="B88" s="50" t="s">
        <v>213</v>
      </c>
      <c r="C88" s="50" t="s">
        <v>179</v>
      </c>
      <c r="D88" s="50" t="s">
        <v>143</v>
      </c>
      <c r="E88" s="29" t="s">
        <v>418</v>
      </c>
      <c r="F88" s="29"/>
      <c r="G88" s="53">
        <f>SUM(G89)</f>
        <v>4269.1000000000004</v>
      </c>
      <c r="H88" s="53">
        <f t="shared" ref="G88:I92" si="7">SUM(H89)</f>
        <v>2000</v>
      </c>
      <c r="I88" s="53">
        <f t="shared" si="7"/>
        <v>2000</v>
      </c>
    </row>
    <row r="89" spans="1:9" ht="15.75">
      <c r="A89" s="62" t="s">
        <v>25</v>
      </c>
      <c r="B89" s="50" t="s">
        <v>213</v>
      </c>
      <c r="C89" s="50" t="s">
        <v>179</v>
      </c>
      <c r="D89" s="50" t="s">
        <v>143</v>
      </c>
      <c r="E89" s="29" t="s">
        <v>316</v>
      </c>
      <c r="F89" s="93"/>
      <c r="G89" s="53">
        <f>SUM(G90+G92)</f>
        <v>4269.1000000000004</v>
      </c>
      <c r="H89" s="53">
        <f t="shared" si="7"/>
        <v>2000</v>
      </c>
      <c r="I89" s="53">
        <f t="shared" si="7"/>
        <v>2000</v>
      </c>
    </row>
    <row r="90" spans="1:9" ht="63">
      <c r="A90" s="62" t="s">
        <v>240</v>
      </c>
      <c r="B90" s="50" t="s">
        <v>213</v>
      </c>
      <c r="C90" s="50" t="s">
        <v>179</v>
      </c>
      <c r="D90" s="50" t="s">
        <v>143</v>
      </c>
      <c r="E90" s="29" t="s">
        <v>317</v>
      </c>
      <c r="F90" s="29"/>
      <c r="G90" s="53">
        <f t="shared" si="7"/>
        <v>1770.3</v>
      </c>
      <c r="H90" s="53">
        <f t="shared" si="7"/>
        <v>2000</v>
      </c>
      <c r="I90" s="53">
        <f t="shared" si="7"/>
        <v>2000</v>
      </c>
    </row>
    <row r="91" spans="1:9" ht="15.75">
      <c r="A91" s="27" t="s">
        <v>157</v>
      </c>
      <c r="B91" s="50" t="s">
        <v>213</v>
      </c>
      <c r="C91" s="50" t="s">
        <v>179</v>
      </c>
      <c r="D91" s="50" t="s">
        <v>143</v>
      </c>
      <c r="E91" s="29" t="s">
        <v>317</v>
      </c>
      <c r="F91" s="29" t="s">
        <v>210</v>
      </c>
      <c r="G91" s="53">
        <v>1770.3</v>
      </c>
      <c r="H91" s="53">
        <v>2000</v>
      </c>
      <c r="I91" s="53">
        <v>2000</v>
      </c>
    </row>
    <row r="92" spans="1:9" ht="47.25">
      <c r="A92" s="27" t="s">
        <v>164</v>
      </c>
      <c r="B92" s="50" t="s">
        <v>213</v>
      </c>
      <c r="C92" s="50" t="s">
        <v>179</v>
      </c>
      <c r="D92" s="50" t="s">
        <v>143</v>
      </c>
      <c r="E92" s="29" t="s">
        <v>1065</v>
      </c>
      <c r="F92" s="29"/>
      <c r="G92" s="53">
        <f t="shared" si="7"/>
        <v>2498.8000000000002</v>
      </c>
      <c r="H92" s="53"/>
      <c r="I92" s="53"/>
    </row>
    <row r="93" spans="1:9" ht="15.75">
      <c r="A93" s="27" t="s">
        <v>157</v>
      </c>
      <c r="B93" s="50" t="s">
        <v>213</v>
      </c>
      <c r="C93" s="50" t="s">
        <v>179</v>
      </c>
      <c r="D93" s="50" t="s">
        <v>143</v>
      </c>
      <c r="E93" s="29" t="s">
        <v>1065</v>
      </c>
      <c r="F93" s="29" t="s">
        <v>210</v>
      </c>
      <c r="G93" s="53">
        <v>2498.8000000000002</v>
      </c>
      <c r="H93" s="53"/>
      <c r="I93" s="53"/>
    </row>
    <row r="94" spans="1:9" ht="63">
      <c r="A94" s="62" t="s">
        <v>32</v>
      </c>
      <c r="B94" s="50" t="s">
        <v>213</v>
      </c>
      <c r="C94" s="50" t="s">
        <v>179</v>
      </c>
      <c r="D94" s="50" t="s">
        <v>143</v>
      </c>
      <c r="E94" s="29" t="s">
        <v>419</v>
      </c>
      <c r="F94" s="29"/>
      <c r="G94" s="53">
        <f>SUM(G95)</f>
        <v>46017.7</v>
      </c>
      <c r="H94" s="53">
        <f>SUM(H95)</f>
        <v>26677.100000000002</v>
      </c>
      <c r="I94" s="53">
        <f>SUM(I95)</f>
        <v>64888</v>
      </c>
    </row>
    <row r="95" spans="1:9" ht="15.75">
      <c r="A95" s="62" t="s">
        <v>25</v>
      </c>
      <c r="B95" s="50" t="s">
        <v>213</v>
      </c>
      <c r="C95" s="50" t="s">
        <v>179</v>
      </c>
      <c r="D95" s="50" t="s">
        <v>143</v>
      </c>
      <c r="E95" s="29" t="s">
        <v>318</v>
      </c>
      <c r="F95" s="29"/>
      <c r="G95" s="53">
        <f>SUM(G96+G98)</f>
        <v>46017.7</v>
      </c>
      <c r="H95" s="53">
        <f>SUM(H96+H98)</f>
        <v>26677.100000000002</v>
      </c>
      <c r="I95" s="53">
        <f>SUM(I96+I98)</f>
        <v>64888</v>
      </c>
    </row>
    <row r="96" spans="1:9" ht="63">
      <c r="A96" s="27" t="s">
        <v>109</v>
      </c>
      <c r="B96" s="50" t="s">
        <v>213</v>
      </c>
      <c r="C96" s="50" t="s">
        <v>179</v>
      </c>
      <c r="D96" s="50" t="s">
        <v>143</v>
      </c>
      <c r="E96" s="29" t="s">
        <v>319</v>
      </c>
      <c r="F96" s="50"/>
      <c r="G96" s="53">
        <f>SUM(G97)</f>
        <v>12681.7</v>
      </c>
      <c r="H96" s="53">
        <f>SUM(H97)</f>
        <v>16484.900000000001</v>
      </c>
      <c r="I96" s="53">
        <f>SUM(I97)</f>
        <v>16656.2</v>
      </c>
    </row>
    <row r="97" spans="1:9" ht="15.75">
      <c r="A97" s="27" t="s">
        <v>157</v>
      </c>
      <c r="B97" s="50" t="s">
        <v>213</v>
      </c>
      <c r="C97" s="50" t="s">
        <v>179</v>
      </c>
      <c r="D97" s="50" t="s">
        <v>143</v>
      </c>
      <c r="E97" s="29" t="s">
        <v>319</v>
      </c>
      <c r="F97" s="50" t="s">
        <v>210</v>
      </c>
      <c r="G97" s="53">
        <v>12681.7</v>
      </c>
      <c r="H97" s="53">
        <v>16484.900000000001</v>
      </c>
      <c r="I97" s="53">
        <v>16656.2</v>
      </c>
    </row>
    <row r="98" spans="1:9" ht="47.25">
      <c r="A98" s="27" t="s">
        <v>164</v>
      </c>
      <c r="B98" s="50" t="s">
        <v>213</v>
      </c>
      <c r="C98" s="50" t="s">
        <v>179</v>
      </c>
      <c r="D98" s="50" t="s">
        <v>143</v>
      </c>
      <c r="E98" s="29" t="s">
        <v>837</v>
      </c>
      <c r="F98" s="93"/>
      <c r="G98" s="53">
        <f>SUM(G99)</f>
        <v>33336</v>
      </c>
      <c r="H98" s="53">
        <f>SUM(H99)</f>
        <v>10192.200000000001</v>
      </c>
      <c r="I98" s="53">
        <f>SUM(I99)</f>
        <v>48231.8</v>
      </c>
    </row>
    <row r="99" spans="1:9" ht="15.75">
      <c r="A99" s="27" t="s">
        <v>157</v>
      </c>
      <c r="B99" s="50" t="s">
        <v>213</v>
      </c>
      <c r="C99" s="50" t="s">
        <v>179</v>
      </c>
      <c r="D99" s="50" t="s">
        <v>143</v>
      </c>
      <c r="E99" s="29" t="s">
        <v>837</v>
      </c>
      <c r="F99" s="50" t="s">
        <v>210</v>
      </c>
      <c r="G99" s="53">
        <v>33336</v>
      </c>
      <c r="H99" s="53">
        <v>10192.200000000001</v>
      </c>
      <c r="I99" s="53">
        <v>48231.8</v>
      </c>
    </row>
    <row r="100" spans="1:9" ht="15.75">
      <c r="A100" s="61" t="s">
        <v>150</v>
      </c>
      <c r="B100" s="46" t="s">
        <v>213</v>
      </c>
      <c r="C100" s="47" t="s">
        <v>180</v>
      </c>
      <c r="D100" s="47" t="s">
        <v>178</v>
      </c>
      <c r="E100" s="29"/>
      <c r="F100" s="50"/>
      <c r="G100" s="52">
        <f>SUM(G111+G106+G101)</f>
        <v>3500</v>
      </c>
      <c r="H100" s="52">
        <f>SUM(H111+H106+H101)</f>
        <v>3500</v>
      </c>
      <c r="I100" s="52">
        <f>SUM(I111+I106+I101)</f>
        <v>3500</v>
      </c>
    </row>
    <row r="101" spans="1:9" ht="15.75">
      <c r="A101" s="26" t="s">
        <v>251</v>
      </c>
      <c r="B101" s="49" t="s">
        <v>213</v>
      </c>
      <c r="C101" s="49" t="s">
        <v>180</v>
      </c>
      <c r="D101" s="49" t="s">
        <v>175</v>
      </c>
      <c r="E101" s="48"/>
      <c r="F101" s="49"/>
      <c r="G101" s="23">
        <f>SUM(G102)</f>
        <v>300</v>
      </c>
      <c r="H101" s="23">
        <f t="shared" ref="H101:I104" si="8">SUM(H102)</f>
        <v>300</v>
      </c>
      <c r="I101" s="23">
        <f t="shared" si="8"/>
        <v>300</v>
      </c>
    </row>
    <row r="102" spans="1:9" ht="15.75">
      <c r="A102" s="27" t="s">
        <v>78</v>
      </c>
      <c r="B102" s="50" t="s">
        <v>213</v>
      </c>
      <c r="C102" s="50" t="s">
        <v>180</v>
      </c>
      <c r="D102" s="50" t="s">
        <v>175</v>
      </c>
      <c r="E102" s="29" t="s">
        <v>392</v>
      </c>
      <c r="F102" s="49"/>
      <c r="G102" s="53">
        <f>SUM(G103)</f>
        <v>300</v>
      </c>
      <c r="H102" s="53">
        <f t="shared" si="8"/>
        <v>300</v>
      </c>
      <c r="I102" s="53">
        <f t="shared" si="8"/>
        <v>300</v>
      </c>
    </row>
    <row r="103" spans="1:9" ht="15.75">
      <c r="A103" s="27" t="s">
        <v>25</v>
      </c>
      <c r="B103" s="50" t="s">
        <v>213</v>
      </c>
      <c r="C103" s="50" t="s">
        <v>180</v>
      </c>
      <c r="D103" s="50" t="s">
        <v>175</v>
      </c>
      <c r="E103" s="29" t="s">
        <v>420</v>
      </c>
      <c r="F103" s="49"/>
      <c r="G103" s="53">
        <f>SUM(G104)</f>
        <v>300</v>
      </c>
      <c r="H103" s="53">
        <f t="shared" si="8"/>
        <v>300</v>
      </c>
      <c r="I103" s="53">
        <f t="shared" si="8"/>
        <v>300</v>
      </c>
    </row>
    <row r="104" spans="1:9" ht="173.25">
      <c r="A104" s="27" t="s">
        <v>141</v>
      </c>
      <c r="B104" s="50" t="s">
        <v>213</v>
      </c>
      <c r="C104" s="50" t="s">
        <v>180</v>
      </c>
      <c r="D104" s="50" t="s">
        <v>175</v>
      </c>
      <c r="E104" s="29" t="s">
        <v>421</v>
      </c>
      <c r="F104" s="50"/>
      <c r="G104" s="53">
        <f>SUM(G105)</f>
        <v>300</v>
      </c>
      <c r="H104" s="53">
        <f t="shared" si="8"/>
        <v>300</v>
      </c>
      <c r="I104" s="53">
        <f t="shared" si="8"/>
        <v>300</v>
      </c>
    </row>
    <row r="105" spans="1:9" ht="15.75">
      <c r="A105" s="27" t="s">
        <v>157</v>
      </c>
      <c r="B105" s="50" t="s">
        <v>213</v>
      </c>
      <c r="C105" s="50" t="s">
        <v>180</v>
      </c>
      <c r="D105" s="50" t="s">
        <v>175</v>
      </c>
      <c r="E105" s="29" t="s">
        <v>421</v>
      </c>
      <c r="F105" s="50" t="s">
        <v>210</v>
      </c>
      <c r="G105" s="53">
        <v>300</v>
      </c>
      <c r="H105" s="53">
        <v>300</v>
      </c>
      <c r="I105" s="53">
        <v>300</v>
      </c>
    </row>
    <row r="106" spans="1:9" ht="15.75">
      <c r="A106" s="26" t="s">
        <v>188</v>
      </c>
      <c r="B106" s="49" t="s">
        <v>213</v>
      </c>
      <c r="C106" s="49" t="s">
        <v>180</v>
      </c>
      <c r="D106" s="49" t="s">
        <v>176</v>
      </c>
      <c r="E106" s="29"/>
      <c r="F106" s="50"/>
      <c r="G106" s="23">
        <f t="shared" ref="G106:I108" si="9">SUM(G107)</f>
        <v>1000</v>
      </c>
      <c r="H106" s="23">
        <f t="shared" si="9"/>
        <v>1000</v>
      </c>
      <c r="I106" s="23">
        <f t="shared" si="9"/>
        <v>1000</v>
      </c>
    </row>
    <row r="107" spans="1:9" ht="15.75">
      <c r="A107" s="27" t="s">
        <v>78</v>
      </c>
      <c r="B107" s="50" t="s">
        <v>213</v>
      </c>
      <c r="C107" s="50" t="s">
        <v>180</v>
      </c>
      <c r="D107" s="50" t="s">
        <v>176</v>
      </c>
      <c r="E107" s="29" t="s">
        <v>392</v>
      </c>
      <c r="F107" s="49"/>
      <c r="G107" s="53">
        <f t="shared" si="9"/>
        <v>1000</v>
      </c>
      <c r="H107" s="53">
        <f t="shared" si="9"/>
        <v>1000</v>
      </c>
      <c r="I107" s="53">
        <f t="shared" si="9"/>
        <v>1000</v>
      </c>
    </row>
    <row r="108" spans="1:9" ht="15.75">
      <c r="A108" s="27" t="s">
        <v>25</v>
      </c>
      <c r="B108" s="50" t="s">
        <v>213</v>
      </c>
      <c r="C108" s="50" t="s">
        <v>180</v>
      </c>
      <c r="D108" s="50" t="s">
        <v>176</v>
      </c>
      <c r="E108" s="29" t="s">
        <v>420</v>
      </c>
      <c r="F108" s="50"/>
      <c r="G108" s="53">
        <f>SUM(G109)</f>
        <v>1000</v>
      </c>
      <c r="H108" s="53">
        <f t="shared" si="9"/>
        <v>1000</v>
      </c>
      <c r="I108" s="53">
        <f t="shared" si="9"/>
        <v>1000</v>
      </c>
    </row>
    <row r="109" spans="1:9" ht="94.5">
      <c r="A109" s="27" t="s">
        <v>111</v>
      </c>
      <c r="B109" s="50" t="s">
        <v>213</v>
      </c>
      <c r="C109" s="50" t="s">
        <v>180</v>
      </c>
      <c r="D109" s="50" t="s">
        <v>176</v>
      </c>
      <c r="E109" s="29" t="s">
        <v>422</v>
      </c>
      <c r="F109" s="50"/>
      <c r="G109" s="53">
        <f>SUM(G110)</f>
        <v>1000</v>
      </c>
      <c r="H109" s="53">
        <f>SUM(H110)</f>
        <v>1000</v>
      </c>
      <c r="I109" s="53">
        <f>SUM(I110)</f>
        <v>1000</v>
      </c>
    </row>
    <row r="110" spans="1:9" ht="15.75">
      <c r="A110" s="27" t="s">
        <v>157</v>
      </c>
      <c r="B110" s="50" t="s">
        <v>213</v>
      </c>
      <c r="C110" s="50" t="s">
        <v>180</v>
      </c>
      <c r="D110" s="50" t="s">
        <v>176</v>
      </c>
      <c r="E110" s="29" t="s">
        <v>422</v>
      </c>
      <c r="F110" s="50" t="s">
        <v>210</v>
      </c>
      <c r="G110" s="53">
        <v>1000</v>
      </c>
      <c r="H110" s="53">
        <v>1000</v>
      </c>
      <c r="I110" s="53">
        <v>1000</v>
      </c>
    </row>
    <row r="111" spans="1:9" ht="15.75">
      <c r="A111" s="94" t="s">
        <v>6</v>
      </c>
      <c r="B111" s="49" t="s">
        <v>213</v>
      </c>
      <c r="C111" s="49" t="s">
        <v>180</v>
      </c>
      <c r="D111" s="49" t="s">
        <v>177</v>
      </c>
      <c r="E111" s="29"/>
      <c r="F111" s="50"/>
      <c r="G111" s="23">
        <f t="shared" ref="G111:I112" si="10">SUM(G112)</f>
        <v>2200</v>
      </c>
      <c r="H111" s="23">
        <f t="shared" si="10"/>
        <v>2200</v>
      </c>
      <c r="I111" s="23">
        <f t="shared" si="10"/>
        <v>2200</v>
      </c>
    </row>
    <row r="112" spans="1:9" ht="15.75">
      <c r="A112" s="27" t="s">
        <v>78</v>
      </c>
      <c r="B112" s="50" t="s">
        <v>213</v>
      </c>
      <c r="C112" s="50" t="s">
        <v>180</v>
      </c>
      <c r="D112" s="50" t="s">
        <v>177</v>
      </c>
      <c r="E112" s="29" t="s">
        <v>392</v>
      </c>
      <c r="F112" s="49"/>
      <c r="G112" s="53">
        <f t="shared" si="10"/>
        <v>2200</v>
      </c>
      <c r="H112" s="53">
        <f t="shared" si="10"/>
        <v>2200</v>
      </c>
      <c r="I112" s="53">
        <f t="shared" si="10"/>
        <v>2200</v>
      </c>
    </row>
    <row r="113" spans="1:9" ht="15.75">
      <c r="A113" s="27" t="s">
        <v>25</v>
      </c>
      <c r="B113" s="50" t="s">
        <v>213</v>
      </c>
      <c r="C113" s="50" t="s">
        <v>180</v>
      </c>
      <c r="D113" s="50" t="s">
        <v>177</v>
      </c>
      <c r="E113" s="29" t="s">
        <v>420</v>
      </c>
      <c r="F113" s="50"/>
      <c r="G113" s="53">
        <f>SUM(G114+G116)</f>
        <v>2200</v>
      </c>
      <c r="H113" s="53">
        <f>SUM(H114+H116)</f>
        <v>2200</v>
      </c>
      <c r="I113" s="53">
        <f>SUM(I114+I116)</f>
        <v>2200</v>
      </c>
    </row>
    <row r="114" spans="1:9" ht="31.5">
      <c r="A114" s="27" t="s">
        <v>218</v>
      </c>
      <c r="B114" s="50" t="s">
        <v>213</v>
      </c>
      <c r="C114" s="50" t="s">
        <v>180</v>
      </c>
      <c r="D114" s="50" t="s">
        <v>177</v>
      </c>
      <c r="E114" s="29" t="s">
        <v>423</v>
      </c>
      <c r="F114" s="50"/>
      <c r="G114" s="53">
        <f>SUM(G115)</f>
        <v>1500</v>
      </c>
      <c r="H114" s="53">
        <f>SUM(H115)</f>
        <v>1500</v>
      </c>
      <c r="I114" s="53">
        <f>SUM(I115)</f>
        <v>1500</v>
      </c>
    </row>
    <row r="115" spans="1:9" ht="15.75">
      <c r="A115" s="27" t="s">
        <v>157</v>
      </c>
      <c r="B115" s="50" t="s">
        <v>213</v>
      </c>
      <c r="C115" s="50" t="s">
        <v>180</v>
      </c>
      <c r="D115" s="50" t="s">
        <v>177</v>
      </c>
      <c r="E115" s="29" t="s">
        <v>423</v>
      </c>
      <c r="F115" s="50" t="s">
        <v>210</v>
      </c>
      <c r="G115" s="53">
        <v>1500</v>
      </c>
      <c r="H115" s="53">
        <v>1500</v>
      </c>
      <c r="I115" s="53">
        <v>1500</v>
      </c>
    </row>
    <row r="116" spans="1:9" ht="31.5">
      <c r="A116" s="27" t="s">
        <v>33</v>
      </c>
      <c r="B116" s="50" t="s">
        <v>213</v>
      </c>
      <c r="C116" s="50" t="s">
        <v>180</v>
      </c>
      <c r="D116" s="50" t="s">
        <v>177</v>
      </c>
      <c r="E116" s="29" t="s">
        <v>424</v>
      </c>
      <c r="F116" s="50"/>
      <c r="G116" s="53">
        <f>SUM(G117)</f>
        <v>700</v>
      </c>
      <c r="H116" s="53">
        <f>SUM(H117)</f>
        <v>700</v>
      </c>
      <c r="I116" s="53">
        <f>SUM(I117)</f>
        <v>700</v>
      </c>
    </row>
    <row r="117" spans="1:9" ht="15.75">
      <c r="A117" s="27" t="s">
        <v>157</v>
      </c>
      <c r="B117" s="50" t="s">
        <v>213</v>
      </c>
      <c r="C117" s="50" t="s">
        <v>180</v>
      </c>
      <c r="D117" s="50" t="s">
        <v>177</v>
      </c>
      <c r="E117" s="29" t="s">
        <v>424</v>
      </c>
      <c r="F117" s="50" t="s">
        <v>210</v>
      </c>
      <c r="G117" s="53">
        <v>700</v>
      </c>
      <c r="H117" s="53">
        <v>700</v>
      </c>
      <c r="I117" s="53">
        <v>700</v>
      </c>
    </row>
    <row r="118" spans="1:9" ht="15.75">
      <c r="A118" s="61" t="s">
        <v>153</v>
      </c>
      <c r="B118" s="47" t="s">
        <v>213</v>
      </c>
      <c r="C118" s="47" t="s">
        <v>144</v>
      </c>
      <c r="D118" s="47" t="s">
        <v>178</v>
      </c>
      <c r="E118" s="48"/>
      <c r="F118" s="47"/>
      <c r="G118" s="52">
        <f>SUM(G119)</f>
        <v>52099.5</v>
      </c>
      <c r="H118" s="52">
        <f t="shared" ref="H118:I122" si="11">SUM(H119)</f>
        <v>70000</v>
      </c>
      <c r="I118" s="52">
        <f t="shared" si="11"/>
        <v>80000</v>
      </c>
    </row>
    <row r="119" spans="1:9" ht="15.75">
      <c r="A119" s="26" t="s">
        <v>155</v>
      </c>
      <c r="B119" s="49" t="s">
        <v>213</v>
      </c>
      <c r="C119" s="49" t="s">
        <v>144</v>
      </c>
      <c r="D119" s="49" t="s">
        <v>177</v>
      </c>
      <c r="E119" s="48"/>
      <c r="F119" s="49"/>
      <c r="G119" s="23">
        <f>SUM(G120)</f>
        <v>52099.5</v>
      </c>
      <c r="H119" s="23">
        <f t="shared" si="11"/>
        <v>70000</v>
      </c>
      <c r="I119" s="23">
        <f t="shared" si="11"/>
        <v>80000</v>
      </c>
    </row>
    <row r="120" spans="1:9" ht="15.75">
      <c r="A120" s="27" t="s">
        <v>78</v>
      </c>
      <c r="B120" s="50" t="s">
        <v>213</v>
      </c>
      <c r="C120" s="50" t="s">
        <v>144</v>
      </c>
      <c r="D120" s="50" t="s">
        <v>177</v>
      </c>
      <c r="E120" s="29" t="s">
        <v>392</v>
      </c>
      <c r="F120" s="49"/>
      <c r="G120" s="53">
        <f>SUM(G121)</f>
        <v>52099.5</v>
      </c>
      <c r="H120" s="53">
        <f t="shared" si="11"/>
        <v>70000</v>
      </c>
      <c r="I120" s="53">
        <f t="shared" si="11"/>
        <v>80000</v>
      </c>
    </row>
    <row r="121" spans="1:9" ht="31.5">
      <c r="A121" s="27" t="s">
        <v>130</v>
      </c>
      <c r="B121" s="50" t="s">
        <v>213</v>
      </c>
      <c r="C121" s="50" t="s">
        <v>144</v>
      </c>
      <c r="D121" s="50" t="s">
        <v>177</v>
      </c>
      <c r="E121" s="29" t="s">
        <v>425</v>
      </c>
      <c r="F121" s="49"/>
      <c r="G121" s="53">
        <f>SUM(G122)</f>
        <v>52099.5</v>
      </c>
      <c r="H121" s="53">
        <f t="shared" si="11"/>
        <v>70000</v>
      </c>
      <c r="I121" s="53">
        <f t="shared" si="11"/>
        <v>80000</v>
      </c>
    </row>
    <row r="122" spans="1:9" ht="47.25">
      <c r="A122" s="27" t="s">
        <v>90</v>
      </c>
      <c r="B122" s="50" t="s">
        <v>213</v>
      </c>
      <c r="C122" s="50" t="s">
        <v>144</v>
      </c>
      <c r="D122" s="50" t="s">
        <v>177</v>
      </c>
      <c r="E122" s="29" t="s">
        <v>426</v>
      </c>
      <c r="F122" s="50"/>
      <c r="G122" s="53">
        <f>SUM(G123)</f>
        <v>52099.5</v>
      </c>
      <c r="H122" s="53">
        <f t="shared" si="11"/>
        <v>70000</v>
      </c>
      <c r="I122" s="53">
        <f t="shared" si="11"/>
        <v>80000</v>
      </c>
    </row>
    <row r="123" spans="1:9" ht="94.5">
      <c r="A123" s="27" t="s">
        <v>56</v>
      </c>
      <c r="B123" s="50" t="s">
        <v>213</v>
      </c>
      <c r="C123" s="50" t="s">
        <v>144</v>
      </c>
      <c r="D123" s="50" t="s">
        <v>177</v>
      </c>
      <c r="E123" s="29" t="s">
        <v>426</v>
      </c>
      <c r="F123" s="50" t="s">
        <v>64</v>
      </c>
      <c r="G123" s="53">
        <v>52099.5</v>
      </c>
      <c r="H123" s="53">
        <v>70000</v>
      </c>
      <c r="I123" s="53">
        <v>80000</v>
      </c>
    </row>
    <row r="124" spans="1:9" ht="47.25">
      <c r="A124" s="61" t="s">
        <v>818</v>
      </c>
      <c r="B124" s="47" t="s">
        <v>213</v>
      </c>
      <c r="C124" s="47" t="s">
        <v>50</v>
      </c>
      <c r="D124" s="47" t="s">
        <v>178</v>
      </c>
      <c r="E124" s="46"/>
      <c r="F124" s="47"/>
      <c r="G124" s="52">
        <f>SUM(G126+G131)</f>
        <v>127432</v>
      </c>
      <c r="H124" s="52">
        <f>SUM(H126+H131)</f>
        <v>29868.799999999999</v>
      </c>
      <c r="I124" s="52">
        <f>SUM(I126+I131)</f>
        <v>29868.799999999999</v>
      </c>
    </row>
    <row r="125" spans="1:9" ht="47.25">
      <c r="A125" s="58" t="s">
        <v>292</v>
      </c>
      <c r="B125" s="49" t="s">
        <v>213</v>
      </c>
      <c r="C125" s="49" t="s">
        <v>50</v>
      </c>
      <c r="D125" s="49" t="s">
        <v>175</v>
      </c>
      <c r="E125" s="29"/>
      <c r="F125" s="95"/>
      <c r="G125" s="53">
        <f>SUM(G126)</f>
        <v>37336</v>
      </c>
      <c r="H125" s="53">
        <f t="shared" ref="H125:I129" si="12">SUM(H126)</f>
        <v>29868.799999999999</v>
      </c>
      <c r="I125" s="53">
        <f t="shared" si="12"/>
        <v>29868.799999999999</v>
      </c>
    </row>
    <row r="126" spans="1:9" ht="63">
      <c r="A126" s="27" t="s">
        <v>270</v>
      </c>
      <c r="B126" s="50" t="s">
        <v>213</v>
      </c>
      <c r="C126" s="50" t="s">
        <v>50</v>
      </c>
      <c r="D126" s="50" t="s">
        <v>175</v>
      </c>
      <c r="E126" s="29" t="s">
        <v>400</v>
      </c>
      <c r="F126" s="49"/>
      <c r="G126" s="53">
        <f>SUM(G127)</f>
        <v>37336</v>
      </c>
      <c r="H126" s="53">
        <f t="shared" si="12"/>
        <v>29868.799999999999</v>
      </c>
      <c r="I126" s="53">
        <f t="shared" si="12"/>
        <v>29868.799999999999</v>
      </c>
    </row>
    <row r="127" spans="1:9" ht="31.5">
      <c r="A127" s="27" t="s">
        <v>40</v>
      </c>
      <c r="B127" s="50" t="s">
        <v>213</v>
      </c>
      <c r="C127" s="50" t="s">
        <v>50</v>
      </c>
      <c r="D127" s="50" t="s">
        <v>175</v>
      </c>
      <c r="E127" s="29" t="s">
        <v>427</v>
      </c>
      <c r="F127" s="47"/>
      <c r="G127" s="53">
        <f>SUM(G128)</f>
        <v>37336</v>
      </c>
      <c r="H127" s="53">
        <f t="shared" si="12"/>
        <v>29868.799999999999</v>
      </c>
      <c r="I127" s="53">
        <f t="shared" si="12"/>
        <v>29868.799999999999</v>
      </c>
    </row>
    <row r="128" spans="1:9" ht="15.75">
      <c r="A128" s="27" t="s">
        <v>200</v>
      </c>
      <c r="B128" s="50" t="s">
        <v>213</v>
      </c>
      <c r="C128" s="50" t="s">
        <v>50</v>
      </c>
      <c r="D128" s="50" t="s">
        <v>175</v>
      </c>
      <c r="E128" s="29" t="s">
        <v>428</v>
      </c>
      <c r="F128" s="47"/>
      <c r="G128" s="53">
        <f>SUM(G129)</f>
        <v>37336</v>
      </c>
      <c r="H128" s="53">
        <f t="shared" si="12"/>
        <v>29868.799999999999</v>
      </c>
      <c r="I128" s="53">
        <f t="shared" si="12"/>
        <v>29868.799999999999</v>
      </c>
    </row>
    <row r="129" spans="1:9" ht="94.5">
      <c r="A129" s="27" t="s">
        <v>239</v>
      </c>
      <c r="B129" s="50" t="s">
        <v>213</v>
      </c>
      <c r="C129" s="50" t="s">
        <v>50</v>
      </c>
      <c r="D129" s="50" t="s">
        <v>175</v>
      </c>
      <c r="E129" s="29" t="s">
        <v>574</v>
      </c>
      <c r="F129" s="49"/>
      <c r="G129" s="53">
        <f>SUM(G130)</f>
        <v>37336</v>
      </c>
      <c r="H129" s="53">
        <f t="shared" si="12"/>
        <v>29868.799999999999</v>
      </c>
      <c r="I129" s="53">
        <f t="shared" si="12"/>
        <v>29868.799999999999</v>
      </c>
    </row>
    <row r="130" spans="1:9" ht="15.75">
      <c r="A130" s="27" t="s">
        <v>157</v>
      </c>
      <c r="B130" s="50" t="s">
        <v>213</v>
      </c>
      <c r="C130" s="50" t="s">
        <v>50</v>
      </c>
      <c r="D130" s="50" t="s">
        <v>175</v>
      </c>
      <c r="E130" s="29" t="s">
        <v>574</v>
      </c>
      <c r="F130" s="50" t="s">
        <v>210</v>
      </c>
      <c r="G130" s="53">
        <v>37336</v>
      </c>
      <c r="H130" s="53">
        <v>29868.799999999999</v>
      </c>
      <c r="I130" s="53">
        <v>29868.799999999999</v>
      </c>
    </row>
    <row r="131" spans="1:9" ht="31.5">
      <c r="A131" s="94" t="s">
        <v>282</v>
      </c>
      <c r="B131" s="50" t="s">
        <v>213</v>
      </c>
      <c r="C131" s="49" t="s">
        <v>50</v>
      </c>
      <c r="D131" s="49" t="s">
        <v>177</v>
      </c>
      <c r="E131" s="48"/>
      <c r="F131" s="49"/>
      <c r="G131" s="23">
        <f>SUM(G132+G137)</f>
        <v>90096</v>
      </c>
      <c r="H131" s="23"/>
      <c r="I131" s="23"/>
    </row>
    <row r="132" spans="1:9" ht="78.75">
      <c r="A132" s="27" t="s">
        <v>272</v>
      </c>
      <c r="B132" s="50" t="s">
        <v>213</v>
      </c>
      <c r="C132" s="50" t="s">
        <v>50</v>
      </c>
      <c r="D132" s="50" t="s">
        <v>177</v>
      </c>
      <c r="E132" s="29" t="s">
        <v>400</v>
      </c>
      <c r="F132" s="49"/>
      <c r="G132" s="53">
        <f>SUM(G133)</f>
        <v>90000</v>
      </c>
      <c r="H132" s="23"/>
      <c r="I132" s="23"/>
    </row>
    <row r="133" spans="1:9" ht="31.5">
      <c r="A133" s="27" t="s">
        <v>40</v>
      </c>
      <c r="B133" s="50" t="s">
        <v>213</v>
      </c>
      <c r="C133" s="50" t="s">
        <v>50</v>
      </c>
      <c r="D133" s="50" t="s">
        <v>177</v>
      </c>
      <c r="E133" s="29" t="s">
        <v>427</v>
      </c>
      <c r="F133" s="49"/>
      <c r="G133" s="53">
        <f>SUM(G134)</f>
        <v>90000</v>
      </c>
      <c r="H133" s="23"/>
      <c r="I133" s="23"/>
    </row>
    <row r="134" spans="1:9" ht="110.25">
      <c r="A134" s="27" t="s">
        <v>280</v>
      </c>
      <c r="B134" s="50" t="s">
        <v>213</v>
      </c>
      <c r="C134" s="50" t="s">
        <v>50</v>
      </c>
      <c r="D134" s="50" t="s">
        <v>177</v>
      </c>
      <c r="E134" s="29" t="s">
        <v>429</v>
      </c>
      <c r="F134" s="49"/>
      <c r="G134" s="53">
        <f>SUM(G135)</f>
        <v>90000</v>
      </c>
      <c r="H134" s="23"/>
      <c r="I134" s="23"/>
    </row>
    <row r="135" spans="1:9" ht="126">
      <c r="A135" s="86" t="s">
        <v>281</v>
      </c>
      <c r="B135" s="50" t="s">
        <v>213</v>
      </c>
      <c r="C135" s="50" t="s">
        <v>50</v>
      </c>
      <c r="D135" s="50" t="s">
        <v>177</v>
      </c>
      <c r="E135" s="29" t="s">
        <v>430</v>
      </c>
      <c r="F135" s="50"/>
      <c r="G135" s="53">
        <f>SUM(G136)</f>
        <v>90000</v>
      </c>
      <c r="H135" s="53"/>
      <c r="I135" s="53"/>
    </row>
    <row r="136" spans="1:9" ht="15.75">
      <c r="A136" s="27" t="s">
        <v>157</v>
      </c>
      <c r="B136" s="50" t="s">
        <v>213</v>
      </c>
      <c r="C136" s="50" t="s">
        <v>50</v>
      </c>
      <c r="D136" s="50" t="s">
        <v>177</v>
      </c>
      <c r="E136" s="29" t="s">
        <v>430</v>
      </c>
      <c r="F136" s="50" t="s">
        <v>210</v>
      </c>
      <c r="G136" s="53">
        <v>90000</v>
      </c>
      <c r="H136" s="53"/>
      <c r="I136" s="53"/>
    </row>
    <row r="137" spans="1:9" ht="15.75">
      <c r="A137" s="27" t="s">
        <v>25</v>
      </c>
      <c r="B137" s="50" t="s">
        <v>213</v>
      </c>
      <c r="C137" s="50" t="s">
        <v>50</v>
      </c>
      <c r="D137" s="50" t="s">
        <v>177</v>
      </c>
      <c r="E137" s="29" t="s">
        <v>420</v>
      </c>
      <c r="F137" s="50"/>
      <c r="G137" s="53">
        <f>SUM(G138)</f>
        <v>96</v>
      </c>
      <c r="H137" s="53"/>
      <c r="I137" s="53"/>
    </row>
    <row r="138" spans="1:9" ht="31.5">
      <c r="A138" s="131" t="s">
        <v>204</v>
      </c>
      <c r="B138" s="50" t="s">
        <v>213</v>
      </c>
      <c r="C138" s="50" t="s">
        <v>50</v>
      </c>
      <c r="D138" s="50" t="s">
        <v>177</v>
      </c>
      <c r="E138" s="132" t="s">
        <v>1099</v>
      </c>
      <c r="F138" s="50"/>
      <c r="G138" s="53">
        <f>SUM(G139)</f>
        <v>96</v>
      </c>
      <c r="H138" s="53"/>
      <c r="I138" s="53"/>
    </row>
    <row r="139" spans="1:9" ht="15.75">
      <c r="A139" s="131" t="s">
        <v>157</v>
      </c>
      <c r="B139" s="50" t="s">
        <v>213</v>
      </c>
      <c r="C139" s="50" t="s">
        <v>50</v>
      </c>
      <c r="D139" s="50" t="s">
        <v>177</v>
      </c>
      <c r="E139" s="132" t="s">
        <v>1099</v>
      </c>
      <c r="F139" s="50" t="s">
        <v>210</v>
      </c>
      <c r="G139" s="53">
        <v>96</v>
      </c>
      <c r="H139" s="53"/>
      <c r="I139" s="53"/>
    </row>
    <row r="140" spans="1:9" ht="31.5">
      <c r="A140" s="20" t="s">
        <v>250</v>
      </c>
      <c r="B140" s="12" t="s">
        <v>248</v>
      </c>
      <c r="C140" s="22"/>
      <c r="D140" s="22"/>
      <c r="E140" s="22"/>
      <c r="F140" s="22"/>
      <c r="G140" s="68">
        <f>SUM(G141)</f>
        <v>3410.3</v>
      </c>
      <c r="H140" s="68">
        <f t="shared" ref="H140:I142" si="13">SUM(H141)</f>
        <v>3409.6000000000004</v>
      </c>
      <c r="I140" s="68">
        <f t="shared" si="13"/>
        <v>3409.6000000000004</v>
      </c>
    </row>
    <row r="141" spans="1:9" ht="15.75">
      <c r="A141" s="61" t="s">
        <v>174</v>
      </c>
      <c r="B141" s="46" t="s">
        <v>248</v>
      </c>
      <c r="C141" s="47" t="s">
        <v>175</v>
      </c>
      <c r="D141" s="47" t="s">
        <v>178</v>
      </c>
      <c r="E141" s="46"/>
      <c r="F141" s="47"/>
      <c r="G141" s="92">
        <f>SUM(G142)</f>
        <v>3410.3</v>
      </c>
      <c r="H141" s="92">
        <f t="shared" si="13"/>
        <v>3409.6000000000004</v>
      </c>
      <c r="I141" s="92">
        <f t="shared" si="13"/>
        <v>3409.6000000000004</v>
      </c>
    </row>
    <row r="142" spans="1:9" ht="63">
      <c r="A142" s="26" t="s">
        <v>214</v>
      </c>
      <c r="B142" s="48" t="s">
        <v>248</v>
      </c>
      <c r="C142" s="49" t="s">
        <v>175</v>
      </c>
      <c r="D142" s="49" t="s">
        <v>181</v>
      </c>
      <c r="E142" s="48"/>
      <c r="F142" s="49"/>
      <c r="G142" s="23">
        <f>SUM(G143)</f>
        <v>3410.3</v>
      </c>
      <c r="H142" s="23">
        <f t="shared" si="13"/>
        <v>3409.6000000000004</v>
      </c>
      <c r="I142" s="23">
        <f t="shared" si="13"/>
        <v>3409.6000000000004</v>
      </c>
    </row>
    <row r="143" spans="1:9" ht="15.75">
      <c r="A143" s="27" t="s">
        <v>78</v>
      </c>
      <c r="B143" s="29" t="s">
        <v>248</v>
      </c>
      <c r="C143" s="50" t="s">
        <v>175</v>
      </c>
      <c r="D143" s="50" t="s">
        <v>181</v>
      </c>
      <c r="E143" s="29" t="s">
        <v>392</v>
      </c>
      <c r="F143" s="50"/>
      <c r="G143" s="53">
        <f>SUM(G144+G149)</f>
        <v>3410.3</v>
      </c>
      <c r="H143" s="53">
        <f>SUM(H144+H149)</f>
        <v>3409.6000000000004</v>
      </c>
      <c r="I143" s="53">
        <f>SUM(I144+I149)</f>
        <v>3409.6000000000004</v>
      </c>
    </row>
    <row r="144" spans="1:9" ht="15.75">
      <c r="A144" s="27" t="s">
        <v>77</v>
      </c>
      <c r="B144" s="29" t="s">
        <v>248</v>
      </c>
      <c r="C144" s="50" t="s">
        <v>175</v>
      </c>
      <c r="D144" s="50" t="s">
        <v>181</v>
      </c>
      <c r="E144" s="29" t="s">
        <v>393</v>
      </c>
      <c r="F144" s="50"/>
      <c r="G144" s="53">
        <f>SUM(G145)</f>
        <v>2008.9</v>
      </c>
      <c r="H144" s="53">
        <f>SUM(H145)</f>
        <v>2008.2</v>
      </c>
      <c r="I144" s="53">
        <f>SUM(I145)</f>
        <v>2008.2</v>
      </c>
    </row>
    <row r="145" spans="1:9" ht="47.25">
      <c r="A145" s="27" t="s">
        <v>112</v>
      </c>
      <c r="B145" s="29" t="s">
        <v>248</v>
      </c>
      <c r="C145" s="50" t="s">
        <v>175</v>
      </c>
      <c r="D145" s="50" t="s">
        <v>181</v>
      </c>
      <c r="E145" s="29" t="s">
        <v>431</v>
      </c>
      <c r="F145" s="50"/>
      <c r="G145" s="53">
        <f>SUM(G146+G147+G148)</f>
        <v>2008.9</v>
      </c>
      <c r="H145" s="53">
        <f>SUM(H146+H147)</f>
        <v>2008.2</v>
      </c>
      <c r="I145" s="53">
        <f>SUM(I146+I147)</f>
        <v>2008.2</v>
      </c>
    </row>
    <row r="146" spans="1:9" ht="94.5">
      <c r="A146" s="27" t="s">
        <v>56</v>
      </c>
      <c r="B146" s="29" t="s">
        <v>248</v>
      </c>
      <c r="C146" s="50" t="s">
        <v>175</v>
      </c>
      <c r="D146" s="50" t="s">
        <v>181</v>
      </c>
      <c r="E146" s="29" t="s">
        <v>431</v>
      </c>
      <c r="F146" s="50" t="s">
        <v>64</v>
      </c>
      <c r="G146" s="53">
        <v>1880</v>
      </c>
      <c r="H146" s="53">
        <v>1879.2</v>
      </c>
      <c r="I146" s="53">
        <v>1879.2</v>
      </c>
    </row>
    <row r="147" spans="1:9" ht="47.25">
      <c r="A147" s="28" t="s">
        <v>265</v>
      </c>
      <c r="B147" s="29" t="s">
        <v>248</v>
      </c>
      <c r="C147" s="50" t="s">
        <v>175</v>
      </c>
      <c r="D147" s="50" t="s">
        <v>181</v>
      </c>
      <c r="E147" s="29" t="s">
        <v>431</v>
      </c>
      <c r="F147" s="50" t="s">
        <v>160</v>
      </c>
      <c r="G147" s="53">
        <v>127.7</v>
      </c>
      <c r="H147" s="53">
        <v>129</v>
      </c>
      <c r="I147" s="53">
        <v>129</v>
      </c>
    </row>
    <row r="148" spans="1:9" ht="15.75">
      <c r="A148" s="27" t="s">
        <v>252</v>
      </c>
      <c r="B148" s="29" t="s">
        <v>248</v>
      </c>
      <c r="C148" s="50" t="s">
        <v>175</v>
      </c>
      <c r="D148" s="50" t="s">
        <v>181</v>
      </c>
      <c r="E148" s="29" t="s">
        <v>431</v>
      </c>
      <c r="F148" s="50" t="s">
        <v>253</v>
      </c>
      <c r="G148" s="53">
        <v>1.2</v>
      </c>
      <c r="H148" s="53"/>
      <c r="I148" s="53"/>
    </row>
    <row r="149" spans="1:9" ht="47.25">
      <c r="A149" s="27" t="s">
        <v>47</v>
      </c>
      <c r="B149" s="29" t="s">
        <v>248</v>
      </c>
      <c r="C149" s="50" t="s">
        <v>175</v>
      </c>
      <c r="D149" s="50" t="s">
        <v>181</v>
      </c>
      <c r="E149" s="29" t="s">
        <v>432</v>
      </c>
      <c r="F149" s="50"/>
      <c r="G149" s="53">
        <f>SUM(G150)</f>
        <v>1401.4</v>
      </c>
      <c r="H149" s="53">
        <f>SUM(H150)</f>
        <v>1401.4</v>
      </c>
      <c r="I149" s="53">
        <f>SUM(I150)</f>
        <v>1401.4</v>
      </c>
    </row>
    <row r="150" spans="1:9" ht="94.5">
      <c r="A150" s="27" t="s">
        <v>56</v>
      </c>
      <c r="B150" s="29" t="s">
        <v>248</v>
      </c>
      <c r="C150" s="50" t="s">
        <v>175</v>
      </c>
      <c r="D150" s="50" t="s">
        <v>181</v>
      </c>
      <c r="E150" s="29" t="s">
        <v>432</v>
      </c>
      <c r="F150" s="50" t="s">
        <v>64</v>
      </c>
      <c r="G150" s="96">
        <v>1401.4</v>
      </c>
      <c r="H150" s="96">
        <v>1401.4</v>
      </c>
      <c r="I150" s="96">
        <v>1401.4</v>
      </c>
    </row>
    <row r="151" spans="1:9" ht="47.25">
      <c r="A151" s="20" t="s">
        <v>59</v>
      </c>
      <c r="B151" s="51" t="s">
        <v>193</v>
      </c>
      <c r="C151" s="51"/>
      <c r="D151" s="51"/>
      <c r="E151" s="12"/>
      <c r="F151" s="51"/>
      <c r="G151" s="70">
        <f>SUM(G152+G309)</f>
        <v>1217715.1000000003</v>
      </c>
      <c r="H151" s="70">
        <f>SUM(H152+H309)</f>
        <v>1059544.5000000002</v>
      </c>
      <c r="I151" s="70">
        <f>SUM(I152+I309)</f>
        <v>1062480.6000000001</v>
      </c>
    </row>
    <row r="152" spans="1:9" ht="15.75">
      <c r="A152" s="61" t="s">
        <v>151</v>
      </c>
      <c r="B152" s="47" t="s">
        <v>193</v>
      </c>
      <c r="C152" s="47" t="s">
        <v>182</v>
      </c>
      <c r="D152" s="47" t="s">
        <v>178</v>
      </c>
      <c r="E152" s="46"/>
      <c r="F152" s="47"/>
      <c r="G152" s="52">
        <f>SUM(G153+G184+G276+G253+G271)</f>
        <v>1165106.8000000003</v>
      </c>
      <c r="H152" s="52">
        <f>SUM(H153+H184+H276+H253)</f>
        <v>1036936.2000000003</v>
      </c>
      <c r="I152" s="52">
        <f>SUM(I153+I184+I276+I253)</f>
        <v>1039872.3000000002</v>
      </c>
    </row>
    <row r="153" spans="1:9" ht="15.75">
      <c r="A153" s="26" t="s">
        <v>285</v>
      </c>
      <c r="B153" s="49" t="s">
        <v>193</v>
      </c>
      <c r="C153" s="49" t="s">
        <v>182</v>
      </c>
      <c r="D153" s="49" t="s">
        <v>175</v>
      </c>
      <c r="E153" s="48"/>
      <c r="F153" s="49"/>
      <c r="G153" s="23">
        <f>SUM(G158+G180+G154)</f>
        <v>236539.40000000002</v>
      </c>
      <c r="H153" s="23">
        <f>SUM(H158)</f>
        <v>219793.09999999998</v>
      </c>
      <c r="I153" s="23">
        <f>SUM(I158)</f>
        <v>220646.59999999998</v>
      </c>
    </row>
    <row r="154" spans="1:9" ht="47.25">
      <c r="A154" s="131" t="s">
        <v>1103</v>
      </c>
      <c r="B154" s="132" t="s">
        <v>193</v>
      </c>
      <c r="C154" s="132" t="s">
        <v>182</v>
      </c>
      <c r="D154" s="132" t="s">
        <v>175</v>
      </c>
      <c r="E154" s="132" t="s">
        <v>433</v>
      </c>
      <c r="F154" s="132"/>
      <c r="G154" s="53">
        <f>SUM(G155:G155)</f>
        <v>198</v>
      </c>
      <c r="H154" s="23"/>
      <c r="I154" s="23"/>
    </row>
    <row r="155" spans="1:9" ht="31.5">
      <c r="A155" s="131" t="s">
        <v>19</v>
      </c>
      <c r="B155" s="132" t="s">
        <v>193</v>
      </c>
      <c r="C155" s="132" t="s">
        <v>182</v>
      </c>
      <c r="D155" s="132" t="s">
        <v>175</v>
      </c>
      <c r="E155" s="132" t="s">
        <v>1063</v>
      </c>
      <c r="F155" s="132"/>
      <c r="G155" s="53">
        <f>SUM(G156:G156)</f>
        <v>198</v>
      </c>
      <c r="H155" s="23"/>
      <c r="I155" s="23"/>
    </row>
    <row r="156" spans="1:9" ht="47.25">
      <c r="A156" s="131" t="s">
        <v>1104</v>
      </c>
      <c r="B156" s="132" t="s">
        <v>193</v>
      </c>
      <c r="C156" s="132" t="s">
        <v>182</v>
      </c>
      <c r="D156" s="132" t="s">
        <v>175</v>
      </c>
      <c r="E156" s="132" t="s">
        <v>1064</v>
      </c>
      <c r="F156" s="132"/>
      <c r="G156" s="53">
        <f>SUM(G157:G157)</f>
        <v>198</v>
      </c>
      <c r="H156" s="23"/>
      <c r="I156" s="23"/>
    </row>
    <row r="157" spans="1:9" ht="47.25">
      <c r="A157" s="131" t="s">
        <v>244</v>
      </c>
      <c r="B157" s="132" t="s">
        <v>193</v>
      </c>
      <c r="C157" s="132" t="s">
        <v>182</v>
      </c>
      <c r="D157" s="132" t="s">
        <v>175</v>
      </c>
      <c r="E157" s="132" t="s">
        <v>1064</v>
      </c>
      <c r="F157" s="132" t="s">
        <v>7</v>
      </c>
      <c r="G157" s="53">
        <v>198</v>
      </c>
      <c r="H157" s="23"/>
      <c r="I157" s="23"/>
    </row>
    <row r="158" spans="1:9" ht="47.25">
      <c r="A158" s="28" t="s">
        <v>273</v>
      </c>
      <c r="B158" s="50" t="s">
        <v>193</v>
      </c>
      <c r="C158" s="50" t="s">
        <v>182</v>
      </c>
      <c r="D158" s="50" t="s">
        <v>175</v>
      </c>
      <c r="E158" s="29" t="s">
        <v>434</v>
      </c>
      <c r="F158" s="50"/>
      <c r="G158" s="53">
        <f>SUM(G159+G172)</f>
        <v>233384.7</v>
      </c>
      <c r="H158" s="53">
        <f>SUM(H159+H172)</f>
        <v>219793.09999999998</v>
      </c>
      <c r="I158" s="53">
        <f>SUM(I159+I172)</f>
        <v>220646.59999999998</v>
      </c>
    </row>
    <row r="159" spans="1:9" ht="47.25">
      <c r="A159" s="28" t="s">
        <v>82</v>
      </c>
      <c r="B159" s="50" t="s">
        <v>193</v>
      </c>
      <c r="C159" s="50" t="s">
        <v>182</v>
      </c>
      <c r="D159" s="50" t="s">
        <v>175</v>
      </c>
      <c r="E159" s="29" t="s">
        <v>435</v>
      </c>
      <c r="F159" s="50"/>
      <c r="G159" s="53">
        <f>SUM(G160+G165)</f>
        <v>228618.1</v>
      </c>
      <c r="H159" s="53">
        <f>SUM(H160+H165)</f>
        <v>218736.89999999997</v>
      </c>
      <c r="I159" s="53">
        <f>SUM(I160+I165)</f>
        <v>219590.39999999997</v>
      </c>
    </row>
    <row r="160" spans="1:9" ht="47.25">
      <c r="A160" s="28" t="s">
        <v>233</v>
      </c>
      <c r="B160" s="50" t="s">
        <v>193</v>
      </c>
      <c r="C160" s="50" t="s">
        <v>182</v>
      </c>
      <c r="D160" s="50" t="s">
        <v>175</v>
      </c>
      <c r="E160" s="29" t="s">
        <v>436</v>
      </c>
      <c r="F160" s="50"/>
      <c r="G160" s="53">
        <f>SUM(G163+G161)</f>
        <v>226861.7</v>
      </c>
      <c r="H160" s="53">
        <f>SUM(H163+H161)</f>
        <v>217847.59999999998</v>
      </c>
      <c r="I160" s="53">
        <f>SUM(I163+I161)</f>
        <v>218701.09999999998</v>
      </c>
    </row>
    <row r="161" spans="1:9" ht="94.5">
      <c r="A161" s="27" t="s">
        <v>321</v>
      </c>
      <c r="B161" s="50" t="s">
        <v>193</v>
      </c>
      <c r="C161" s="50" t="s">
        <v>182</v>
      </c>
      <c r="D161" s="50" t="s">
        <v>175</v>
      </c>
      <c r="E161" s="29" t="s">
        <v>695</v>
      </c>
      <c r="F161" s="49"/>
      <c r="G161" s="53">
        <f>SUM(G162:G162)</f>
        <v>116831.9</v>
      </c>
      <c r="H161" s="53">
        <f>SUM(H162:H162)</f>
        <v>116831.9</v>
      </c>
      <c r="I161" s="53">
        <f>SUM(I162:I162)</f>
        <v>116831.9</v>
      </c>
    </row>
    <row r="162" spans="1:9" ht="47.25">
      <c r="A162" s="27" t="s">
        <v>244</v>
      </c>
      <c r="B162" s="50" t="s">
        <v>193</v>
      </c>
      <c r="C162" s="50" t="s">
        <v>182</v>
      </c>
      <c r="D162" s="50" t="s">
        <v>175</v>
      </c>
      <c r="E162" s="29" t="s">
        <v>695</v>
      </c>
      <c r="F162" s="50" t="s">
        <v>7</v>
      </c>
      <c r="G162" s="53">
        <v>116831.9</v>
      </c>
      <c r="H162" s="53">
        <v>116831.9</v>
      </c>
      <c r="I162" s="53">
        <v>116831.9</v>
      </c>
    </row>
    <row r="163" spans="1:9" ht="15.75">
      <c r="A163" s="27" t="s">
        <v>232</v>
      </c>
      <c r="B163" s="50" t="s">
        <v>193</v>
      </c>
      <c r="C163" s="50" t="s">
        <v>182</v>
      </c>
      <c r="D163" s="50" t="s">
        <v>175</v>
      </c>
      <c r="E163" s="29" t="s">
        <v>437</v>
      </c>
      <c r="F163" s="50"/>
      <c r="G163" s="53">
        <f>SUM(G164)</f>
        <v>110029.8</v>
      </c>
      <c r="H163" s="53">
        <f>SUM(H164)</f>
        <v>101015.7</v>
      </c>
      <c r="I163" s="53">
        <f>SUM(I164)</f>
        <v>101869.2</v>
      </c>
    </row>
    <row r="164" spans="1:9" ht="47.25">
      <c r="A164" s="27" t="s">
        <v>244</v>
      </c>
      <c r="B164" s="50" t="s">
        <v>193</v>
      </c>
      <c r="C164" s="50" t="s">
        <v>182</v>
      </c>
      <c r="D164" s="50" t="s">
        <v>175</v>
      </c>
      <c r="E164" s="29" t="s">
        <v>437</v>
      </c>
      <c r="F164" s="50" t="s">
        <v>7</v>
      </c>
      <c r="G164" s="53">
        <v>110029.8</v>
      </c>
      <c r="H164" s="53">
        <v>101015.7</v>
      </c>
      <c r="I164" s="53">
        <v>101869.2</v>
      </c>
    </row>
    <row r="165" spans="1:9" ht="31.5">
      <c r="A165" s="28" t="s">
        <v>19</v>
      </c>
      <c r="B165" s="50" t="s">
        <v>193</v>
      </c>
      <c r="C165" s="50" t="s">
        <v>182</v>
      </c>
      <c r="D165" s="50" t="s">
        <v>175</v>
      </c>
      <c r="E165" s="29" t="s">
        <v>675</v>
      </c>
      <c r="F165" s="50"/>
      <c r="G165" s="53">
        <f>SUM(G170+G166+G168)</f>
        <v>1756.4</v>
      </c>
      <c r="H165" s="53">
        <f>SUM(H170+H166)</f>
        <v>889.3</v>
      </c>
      <c r="I165" s="53">
        <f>SUM(I170+I166)</f>
        <v>889.3</v>
      </c>
    </row>
    <row r="166" spans="1:9" ht="126">
      <c r="A166" s="27" t="s">
        <v>696</v>
      </c>
      <c r="B166" s="50" t="s">
        <v>193</v>
      </c>
      <c r="C166" s="50" t="s">
        <v>182</v>
      </c>
      <c r="D166" s="50" t="s">
        <v>175</v>
      </c>
      <c r="E166" s="29" t="s">
        <v>697</v>
      </c>
      <c r="F166" s="50"/>
      <c r="G166" s="53">
        <f>SUM(G167)</f>
        <v>210</v>
      </c>
      <c r="H166" s="53"/>
      <c r="I166" s="53"/>
    </row>
    <row r="167" spans="1:9" ht="47.25">
      <c r="A167" s="27" t="s">
        <v>244</v>
      </c>
      <c r="B167" s="50" t="s">
        <v>193</v>
      </c>
      <c r="C167" s="50" t="s">
        <v>182</v>
      </c>
      <c r="D167" s="50" t="s">
        <v>175</v>
      </c>
      <c r="E167" s="29" t="s">
        <v>697</v>
      </c>
      <c r="F167" s="50" t="s">
        <v>7</v>
      </c>
      <c r="G167" s="53">
        <v>210</v>
      </c>
      <c r="H167" s="53"/>
      <c r="I167" s="53"/>
    </row>
    <row r="168" spans="1:9" ht="15.75">
      <c r="A168" s="27" t="s">
        <v>232</v>
      </c>
      <c r="B168" s="50" t="s">
        <v>193</v>
      </c>
      <c r="C168" s="50" t="s">
        <v>182</v>
      </c>
      <c r="D168" s="50" t="s">
        <v>175</v>
      </c>
      <c r="E168" s="29" t="s">
        <v>902</v>
      </c>
      <c r="F168" s="50"/>
      <c r="G168" s="53">
        <f>SUM(G169)</f>
        <v>657.1</v>
      </c>
      <c r="H168" s="53"/>
      <c r="I168" s="53"/>
    </row>
    <row r="169" spans="1:9" ht="47.25">
      <c r="A169" s="27" t="s">
        <v>244</v>
      </c>
      <c r="B169" s="50" t="s">
        <v>193</v>
      </c>
      <c r="C169" s="50" t="s">
        <v>182</v>
      </c>
      <c r="D169" s="50" t="s">
        <v>175</v>
      </c>
      <c r="E169" s="29" t="s">
        <v>902</v>
      </c>
      <c r="F169" s="50" t="s">
        <v>7</v>
      </c>
      <c r="G169" s="53">
        <v>657.1</v>
      </c>
      <c r="H169" s="53"/>
      <c r="I169" s="53"/>
    </row>
    <row r="170" spans="1:9" ht="78.75">
      <c r="A170" s="27" t="s">
        <v>641</v>
      </c>
      <c r="B170" s="50" t="s">
        <v>193</v>
      </c>
      <c r="C170" s="50" t="s">
        <v>182</v>
      </c>
      <c r="D170" s="50" t="s">
        <v>175</v>
      </c>
      <c r="E170" s="29" t="s">
        <v>698</v>
      </c>
      <c r="F170" s="50"/>
      <c r="G170" s="53">
        <f>SUM(G171)</f>
        <v>889.3</v>
      </c>
      <c r="H170" s="53">
        <f>SUM(H171)</f>
        <v>889.3</v>
      </c>
      <c r="I170" s="53">
        <f>SUM(I171)</f>
        <v>889.3</v>
      </c>
    </row>
    <row r="171" spans="1:9" ht="47.25">
      <c r="A171" s="27" t="s">
        <v>244</v>
      </c>
      <c r="B171" s="50" t="s">
        <v>193</v>
      </c>
      <c r="C171" s="50" t="s">
        <v>182</v>
      </c>
      <c r="D171" s="50" t="s">
        <v>175</v>
      </c>
      <c r="E171" s="29" t="s">
        <v>698</v>
      </c>
      <c r="F171" s="50" t="s">
        <v>7</v>
      </c>
      <c r="G171" s="53">
        <v>889.3</v>
      </c>
      <c r="H171" s="53">
        <v>889.3</v>
      </c>
      <c r="I171" s="53">
        <v>889.3</v>
      </c>
    </row>
    <row r="172" spans="1:9" ht="47.25">
      <c r="A172" s="28" t="s">
        <v>119</v>
      </c>
      <c r="B172" s="50" t="s">
        <v>193</v>
      </c>
      <c r="C172" s="50" t="s">
        <v>182</v>
      </c>
      <c r="D172" s="50" t="s">
        <v>175</v>
      </c>
      <c r="E172" s="29" t="s">
        <v>438</v>
      </c>
      <c r="F172" s="50"/>
      <c r="G172" s="53">
        <f>SUM(G173)</f>
        <v>4766.6000000000004</v>
      </c>
      <c r="H172" s="53">
        <f>SUM(H173)</f>
        <v>1056.2</v>
      </c>
      <c r="I172" s="53">
        <f>SUM(I173)</f>
        <v>1056.2</v>
      </c>
    </row>
    <row r="173" spans="1:9" ht="31.5">
      <c r="A173" s="27" t="s">
        <v>19</v>
      </c>
      <c r="B173" s="50" t="s">
        <v>193</v>
      </c>
      <c r="C173" s="50" t="s">
        <v>182</v>
      </c>
      <c r="D173" s="50" t="s">
        <v>175</v>
      </c>
      <c r="E173" s="29" t="s">
        <v>439</v>
      </c>
      <c r="F173" s="50"/>
      <c r="G173" s="53">
        <f>SUM(G178+G176+G174)</f>
        <v>4766.6000000000004</v>
      </c>
      <c r="H173" s="53">
        <f>SUM(H178)</f>
        <v>1056.2</v>
      </c>
      <c r="I173" s="53">
        <f>SUM(I178)</f>
        <v>1056.2</v>
      </c>
    </row>
    <row r="174" spans="1:9" ht="47.25">
      <c r="A174" s="63" t="s">
        <v>699</v>
      </c>
      <c r="B174" s="50" t="s">
        <v>193</v>
      </c>
      <c r="C174" s="50" t="s">
        <v>182</v>
      </c>
      <c r="D174" s="50" t="s">
        <v>175</v>
      </c>
      <c r="E174" s="29" t="s">
        <v>912</v>
      </c>
      <c r="F174" s="93"/>
      <c r="G174" s="53">
        <f>SUM(G175)</f>
        <v>1476.4</v>
      </c>
      <c r="H174" s="53"/>
      <c r="I174" s="53"/>
    </row>
    <row r="175" spans="1:9" ht="47.25">
      <c r="A175" s="27" t="s">
        <v>244</v>
      </c>
      <c r="B175" s="50" t="s">
        <v>193</v>
      </c>
      <c r="C175" s="50" t="s">
        <v>182</v>
      </c>
      <c r="D175" s="50" t="s">
        <v>175</v>
      </c>
      <c r="E175" s="29" t="s">
        <v>912</v>
      </c>
      <c r="F175" s="50" t="s">
        <v>7</v>
      </c>
      <c r="G175" s="53">
        <v>1476.4</v>
      </c>
      <c r="H175" s="53"/>
      <c r="I175" s="53"/>
    </row>
    <row r="176" spans="1:9" ht="31.5">
      <c r="A176" s="28" t="s">
        <v>336</v>
      </c>
      <c r="B176" s="50" t="s">
        <v>193</v>
      </c>
      <c r="C176" s="50" t="s">
        <v>182</v>
      </c>
      <c r="D176" s="50" t="s">
        <v>175</v>
      </c>
      <c r="E176" s="29" t="s">
        <v>440</v>
      </c>
      <c r="F176" s="50"/>
      <c r="G176" s="53">
        <f>SUM(G177)</f>
        <v>1380.8</v>
      </c>
      <c r="H176" s="53"/>
      <c r="I176" s="53"/>
    </row>
    <row r="177" spans="1:9" ht="47.25">
      <c r="A177" s="27" t="s">
        <v>244</v>
      </c>
      <c r="B177" s="50" t="s">
        <v>193</v>
      </c>
      <c r="C177" s="50" t="s">
        <v>182</v>
      </c>
      <c r="D177" s="50" t="s">
        <v>175</v>
      </c>
      <c r="E177" s="29" t="s">
        <v>440</v>
      </c>
      <c r="F177" s="50" t="s">
        <v>7</v>
      </c>
      <c r="G177" s="53">
        <v>1380.8</v>
      </c>
      <c r="H177" s="53"/>
      <c r="I177" s="53"/>
    </row>
    <row r="178" spans="1:9" ht="47.25">
      <c r="A178" s="63" t="s">
        <v>699</v>
      </c>
      <c r="B178" s="50" t="s">
        <v>193</v>
      </c>
      <c r="C178" s="50" t="s">
        <v>182</v>
      </c>
      <c r="D178" s="50" t="s">
        <v>175</v>
      </c>
      <c r="E178" s="29" t="s">
        <v>700</v>
      </c>
      <c r="F178" s="93"/>
      <c r="G178" s="53">
        <f>SUM(G179)</f>
        <v>1909.4</v>
      </c>
      <c r="H178" s="53">
        <f>SUM(H179)</f>
        <v>1056.2</v>
      </c>
      <c r="I178" s="53">
        <f>SUM(I179)</f>
        <v>1056.2</v>
      </c>
    </row>
    <row r="179" spans="1:9" ht="47.25">
      <c r="A179" s="27" t="s">
        <v>244</v>
      </c>
      <c r="B179" s="50" t="s">
        <v>193</v>
      </c>
      <c r="C179" s="50" t="s">
        <v>182</v>
      </c>
      <c r="D179" s="50" t="s">
        <v>175</v>
      </c>
      <c r="E179" s="29" t="s">
        <v>700</v>
      </c>
      <c r="F179" s="50" t="s">
        <v>7</v>
      </c>
      <c r="G179" s="53">
        <v>1909.4</v>
      </c>
      <c r="H179" s="53">
        <v>1056.2</v>
      </c>
      <c r="I179" s="53">
        <v>1056.2</v>
      </c>
    </row>
    <row r="180" spans="1:9" ht="47.25">
      <c r="A180" s="28" t="s">
        <v>814</v>
      </c>
      <c r="B180" s="29" t="s">
        <v>193</v>
      </c>
      <c r="C180" s="29" t="s">
        <v>182</v>
      </c>
      <c r="D180" s="29" t="s">
        <v>175</v>
      </c>
      <c r="E180" s="29" t="s">
        <v>815</v>
      </c>
      <c r="F180" s="29"/>
      <c r="G180" s="53">
        <f>SUM(G181)</f>
        <v>2956.7</v>
      </c>
      <c r="H180" s="53"/>
      <c r="I180" s="53"/>
    </row>
    <row r="181" spans="1:9" ht="31.5">
      <c r="A181" s="28" t="s">
        <v>19</v>
      </c>
      <c r="B181" s="29" t="s">
        <v>193</v>
      </c>
      <c r="C181" s="29" t="s">
        <v>182</v>
      </c>
      <c r="D181" s="29" t="s">
        <v>175</v>
      </c>
      <c r="E181" s="29" t="s">
        <v>980</v>
      </c>
      <c r="F181" s="29"/>
      <c r="G181" s="53">
        <f>SUM(G182)</f>
        <v>2956.7</v>
      </c>
      <c r="H181" s="53"/>
      <c r="I181" s="53"/>
    </row>
    <row r="182" spans="1:9" ht="15.75">
      <c r="A182" s="28" t="s">
        <v>379</v>
      </c>
      <c r="B182" s="29" t="s">
        <v>193</v>
      </c>
      <c r="C182" s="29" t="s">
        <v>182</v>
      </c>
      <c r="D182" s="29" t="s">
        <v>175</v>
      </c>
      <c r="E182" s="29" t="s">
        <v>981</v>
      </c>
      <c r="F182" s="29"/>
      <c r="G182" s="53">
        <f>SUM(G183)</f>
        <v>2956.7</v>
      </c>
      <c r="H182" s="53"/>
      <c r="I182" s="53"/>
    </row>
    <row r="183" spans="1:9" ht="47.25">
      <c r="A183" s="28" t="s">
        <v>244</v>
      </c>
      <c r="B183" s="29" t="s">
        <v>193</v>
      </c>
      <c r="C183" s="29" t="s">
        <v>182</v>
      </c>
      <c r="D183" s="29" t="s">
        <v>175</v>
      </c>
      <c r="E183" s="29" t="s">
        <v>981</v>
      </c>
      <c r="F183" s="29" t="s">
        <v>7</v>
      </c>
      <c r="G183" s="53">
        <v>2956.7</v>
      </c>
      <c r="H183" s="53"/>
      <c r="I183" s="53"/>
    </row>
    <row r="184" spans="1:9" ht="15.75">
      <c r="A184" s="26" t="s">
        <v>152</v>
      </c>
      <c r="B184" s="49" t="s">
        <v>193</v>
      </c>
      <c r="C184" s="49" t="s">
        <v>182</v>
      </c>
      <c r="D184" s="49" t="s">
        <v>176</v>
      </c>
      <c r="E184" s="48"/>
      <c r="F184" s="49"/>
      <c r="G184" s="23">
        <f>SUM(G189+G249+G185)</f>
        <v>847980.90000000014</v>
      </c>
      <c r="H184" s="23">
        <f>SUM(H189)</f>
        <v>744326.00000000023</v>
      </c>
      <c r="I184" s="23">
        <f>SUM(I189)</f>
        <v>746308.50000000012</v>
      </c>
    </row>
    <row r="185" spans="1:9" ht="47.25">
      <c r="A185" s="131" t="s">
        <v>1103</v>
      </c>
      <c r="B185" s="132" t="s">
        <v>193</v>
      </c>
      <c r="C185" s="132" t="s">
        <v>182</v>
      </c>
      <c r="D185" s="50" t="s">
        <v>176</v>
      </c>
      <c r="E185" s="132" t="s">
        <v>433</v>
      </c>
      <c r="F185" s="132"/>
      <c r="G185" s="53">
        <f>SUM(G186:G186)</f>
        <v>280</v>
      </c>
      <c r="H185" s="23"/>
      <c r="I185" s="23"/>
    </row>
    <row r="186" spans="1:9" ht="31.5">
      <c r="A186" s="131" t="s">
        <v>19</v>
      </c>
      <c r="B186" s="132" t="s">
        <v>193</v>
      </c>
      <c r="C186" s="132" t="s">
        <v>182</v>
      </c>
      <c r="D186" s="50" t="s">
        <v>176</v>
      </c>
      <c r="E186" s="132" t="s">
        <v>1063</v>
      </c>
      <c r="F186" s="132"/>
      <c r="G186" s="53">
        <f>SUM(G187:G187)</f>
        <v>280</v>
      </c>
      <c r="H186" s="23"/>
      <c r="I186" s="23"/>
    </row>
    <row r="187" spans="1:9" ht="47.25">
      <c r="A187" s="131" t="s">
        <v>1104</v>
      </c>
      <c r="B187" s="132" t="s">
        <v>193</v>
      </c>
      <c r="C187" s="132" t="s">
        <v>182</v>
      </c>
      <c r="D187" s="50" t="s">
        <v>176</v>
      </c>
      <c r="E187" s="132" t="s">
        <v>1064</v>
      </c>
      <c r="F187" s="132"/>
      <c r="G187" s="53">
        <f>SUM(G188:G188)</f>
        <v>280</v>
      </c>
      <c r="H187" s="23"/>
      <c r="I187" s="23"/>
    </row>
    <row r="188" spans="1:9" ht="47.25">
      <c r="A188" s="131" t="s">
        <v>244</v>
      </c>
      <c r="B188" s="132" t="s">
        <v>193</v>
      </c>
      <c r="C188" s="132" t="s">
        <v>182</v>
      </c>
      <c r="D188" s="50" t="s">
        <v>176</v>
      </c>
      <c r="E188" s="132" t="s">
        <v>1064</v>
      </c>
      <c r="F188" s="132" t="s">
        <v>7</v>
      </c>
      <c r="G188" s="53">
        <v>280</v>
      </c>
      <c r="H188" s="23"/>
      <c r="I188" s="23"/>
    </row>
    <row r="189" spans="1:9" ht="47.25">
      <c r="A189" s="28" t="s">
        <v>274</v>
      </c>
      <c r="B189" s="50" t="s">
        <v>193</v>
      </c>
      <c r="C189" s="50" t="s">
        <v>182</v>
      </c>
      <c r="D189" s="50" t="s">
        <v>176</v>
      </c>
      <c r="E189" s="29" t="s">
        <v>434</v>
      </c>
      <c r="F189" s="50"/>
      <c r="G189" s="53">
        <f>SUM(G190+G236)</f>
        <v>833573.40000000014</v>
      </c>
      <c r="H189" s="53">
        <f>SUM(H190+H236)</f>
        <v>744326.00000000023</v>
      </c>
      <c r="I189" s="53">
        <f>SUM(I190+I236)</f>
        <v>746308.50000000012</v>
      </c>
    </row>
    <row r="190" spans="1:9" ht="47.25">
      <c r="A190" s="28" t="s">
        <v>81</v>
      </c>
      <c r="B190" s="50" t="s">
        <v>193</v>
      </c>
      <c r="C190" s="50" t="s">
        <v>182</v>
      </c>
      <c r="D190" s="50" t="s">
        <v>176</v>
      </c>
      <c r="E190" s="29" t="s">
        <v>441</v>
      </c>
      <c r="F190" s="50"/>
      <c r="G190" s="53">
        <f>SUM(G194+G203+G227+G230+G233+G191+G222)</f>
        <v>791547.10000000009</v>
      </c>
      <c r="H190" s="53">
        <f>SUM(H194+H203+H227+H230+H233)</f>
        <v>743434.00000000023</v>
      </c>
      <c r="I190" s="53">
        <f>SUM(I194+I203+I227+I230+I233)</f>
        <v>745416.50000000012</v>
      </c>
    </row>
    <row r="191" spans="1:9" ht="94.5">
      <c r="A191" s="28" t="s">
        <v>312</v>
      </c>
      <c r="B191" s="50" t="s">
        <v>193</v>
      </c>
      <c r="C191" s="50" t="s">
        <v>182</v>
      </c>
      <c r="D191" s="50" t="s">
        <v>176</v>
      </c>
      <c r="E191" s="29" t="s">
        <v>903</v>
      </c>
      <c r="F191" s="50"/>
      <c r="G191" s="53">
        <f>SUM(G192)</f>
        <v>979.3</v>
      </c>
      <c r="H191" s="53"/>
      <c r="I191" s="53"/>
    </row>
    <row r="192" spans="1:9" ht="15.75">
      <c r="A192" s="27" t="s">
        <v>266</v>
      </c>
      <c r="B192" s="50" t="s">
        <v>193</v>
      </c>
      <c r="C192" s="50" t="s">
        <v>182</v>
      </c>
      <c r="D192" s="50" t="s">
        <v>176</v>
      </c>
      <c r="E192" s="29" t="s">
        <v>904</v>
      </c>
      <c r="F192" s="50"/>
      <c r="G192" s="53">
        <f>SUM(G193)</f>
        <v>979.3</v>
      </c>
      <c r="H192" s="53"/>
      <c r="I192" s="53"/>
    </row>
    <row r="193" spans="1:9" ht="15.75">
      <c r="A193" s="28" t="s">
        <v>157</v>
      </c>
      <c r="B193" s="50" t="s">
        <v>193</v>
      </c>
      <c r="C193" s="50" t="s">
        <v>182</v>
      </c>
      <c r="D193" s="50" t="s">
        <v>176</v>
      </c>
      <c r="E193" s="29" t="s">
        <v>904</v>
      </c>
      <c r="F193" s="50" t="s">
        <v>210</v>
      </c>
      <c r="G193" s="53">
        <v>979.3</v>
      </c>
      <c r="H193" s="53"/>
      <c r="I193" s="53"/>
    </row>
    <row r="194" spans="1:9" ht="31.5">
      <c r="A194" s="27" t="s">
        <v>199</v>
      </c>
      <c r="B194" s="50" t="s">
        <v>193</v>
      </c>
      <c r="C194" s="50" t="s">
        <v>182</v>
      </c>
      <c r="D194" s="50" t="s">
        <v>176</v>
      </c>
      <c r="E194" s="29" t="s">
        <v>442</v>
      </c>
      <c r="F194" s="50"/>
      <c r="G194" s="53">
        <f>SUM(G195+G197+G200)</f>
        <v>50901.9</v>
      </c>
      <c r="H194" s="53">
        <f>SUM(H195+H197+H200)</f>
        <v>35488.5</v>
      </c>
      <c r="I194" s="53">
        <f>SUM(I195+I197+I200)</f>
        <v>35488.5</v>
      </c>
    </row>
    <row r="195" spans="1:9" ht="15.75">
      <c r="A195" s="27" t="s">
        <v>266</v>
      </c>
      <c r="B195" s="50" t="s">
        <v>193</v>
      </c>
      <c r="C195" s="50" t="s">
        <v>182</v>
      </c>
      <c r="D195" s="50" t="s">
        <v>176</v>
      </c>
      <c r="E195" s="29" t="s">
        <v>443</v>
      </c>
      <c r="F195" s="50"/>
      <c r="G195" s="53">
        <f>SUM(G196)</f>
        <v>50213.4</v>
      </c>
      <c r="H195" s="53">
        <f>SUM(H196)</f>
        <v>35000</v>
      </c>
      <c r="I195" s="53">
        <f>SUM(I196)</f>
        <v>35000</v>
      </c>
    </row>
    <row r="196" spans="1:9" ht="47.25">
      <c r="A196" s="27" t="s">
        <v>265</v>
      </c>
      <c r="B196" s="50" t="s">
        <v>193</v>
      </c>
      <c r="C196" s="50" t="s">
        <v>182</v>
      </c>
      <c r="D196" s="50" t="s">
        <v>176</v>
      </c>
      <c r="E196" s="29" t="s">
        <v>443</v>
      </c>
      <c r="F196" s="50" t="s">
        <v>160</v>
      </c>
      <c r="G196" s="53">
        <v>50213.4</v>
      </c>
      <c r="H196" s="53">
        <v>35000</v>
      </c>
      <c r="I196" s="53">
        <v>35000</v>
      </c>
    </row>
    <row r="197" spans="1:9" ht="31.5">
      <c r="A197" s="27" t="s">
        <v>288</v>
      </c>
      <c r="B197" s="50" t="s">
        <v>193</v>
      </c>
      <c r="C197" s="50" t="s">
        <v>182</v>
      </c>
      <c r="D197" s="50" t="s">
        <v>176</v>
      </c>
      <c r="E197" s="29" t="s">
        <v>444</v>
      </c>
      <c r="F197" s="50"/>
      <c r="G197" s="69">
        <f>SUM(G198+G199)</f>
        <v>474.5</v>
      </c>
      <c r="H197" s="69">
        <f>SUM(H198)</f>
        <v>274.5</v>
      </c>
      <c r="I197" s="69">
        <f>SUM(I198)</f>
        <v>274.5</v>
      </c>
    </row>
    <row r="198" spans="1:9" ht="47.25">
      <c r="A198" s="28" t="s">
        <v>265</v>
      </c>
      <c r="B198" s="50" t="s">
        <v>193</v>
      </c>
      <c r="C198" s="50" t="s">
        <v>182</v>
      </c>
      <c r="D198" s="50" t="s">
        <v>176</v>
      </c>
      <c r="E198" s="29" t="s">
        <v>444</v>
      </c>
      <c r="F198" s="50" t="s">
        <v>160</v>
      </c>
      <c r="G198" s="53">
        <v>154.1</v>
      </c>
      <c r="H198" s="53">
        <v>274.5</v>
      </c>
      <c r="I198" s="53">
        <v>274.5</v>
      </c>
    </row>
    <row r="199" spans="1:9" ht="31.5">
      <c r="A199" s="28" t="s">
        <v>57</v>
      </c>
      <c r="B199" s="50" t="s">
        <v>193</v>
      </c>
      <c r="C199" s="50" t="s">
        <v>182</v>
      </c>
      <c r="D199" s="50" t="s">
        <v>176</v>
      </c>
      <c r="E199" s="29" t="s">
        <v>444</v>
      </c>
      <c r="F199" s="50" t="s">
        <v>58</v>
      </c>
      <c r="G199" s="53">
        <v>320.39999999999998</v>
      </c>
      <c r="H199" s="53"/>
      <c r="I199" s="53"/>
    </row>
    <row r="200" spans="1:9" ht="31.5">
      <c r="A200" s="27" t="s">
        <v>262</v>
      </c>
      <c r="B200" s="50" t="s">
        <v>193</v>
      </c>
      <c r="C200" s="50" t="s">
        <v>182</v>
      </c>
      <c r="D200" s="50" t="s">
        <v>176</v>
      </c>
      <c r="E200" s="29" t="s">
        <v>445</v>
      </c>
      <c r="F200" s="50"/>
      <c r="G200" s="69">
        <f>SUM(G201+G202)</f>
        <v>214</v>
      </c>
      <c r="H200" s="53">
        <f>SUM(H201)</f>
        <v>214</v>
      </c>
      <c r="I200" s="53">
        <f>SUM(I201)</f>
        <v>214</v>
      </c>
    </row>
    <row r="201" spans="1:9" ht="47.25">
      <c r="A201" s="28" t="s">
        <v>265</v>
      </c>
      <c r="B201" s="50" t="s">
        <v>193</v>
      </c>
      <c r="C201" s="50" t="s">
        <v>182</v>
      </c>
      <c r="D201" s="50" t="s">
        <v>176</v>
      </c>
      <c r="E201" s="29" t="s">
        <v>445</v>
      </c>
      <c r="F201" s="50" t="s">
        <v>160</v>
      </c>
      <c r="G201" s="53">
        <v>116.8</v>
      </c>
      <c r="H201" s="53">
        <v>214</v>
      </c>
      <c r="I201" s="53">
        <v>214</v>
      </c>
    </row>
    <row r="202" spans="1:9" ht="31.5">
      <c r="A202" s="28" t="s">
        <v>57</v>
      </c>
      <c r="B202" s="50" t="s">
        <v>193</v>
      </c>
      <c r="C202" s="50" t="s">
        <v>182</v>
      </c>
      <c r="D202" s="50" t="s">
        <v>176</v>
      </c>
      <c r="E202" s="29" t="s">
        <v>445</v>
      </c>
      <c r="F202" s="50" t="s">
        <v>58</v>
      </c>
      <c r="G202" s="53">
        <v>97.2</v>
      </c>
      <c r="H202" s="53"/>
      <c r="I202" s="53"/>
    </row>
    <row r="203" spans="1:9" ht="47.25">
      <c r="A203" s="28" t="s">
        <v>233</v>
      </c>
      <c r="B203" s="50" t="s">
        <v>193</v>
      </c>
      <c r="C203" s="50" t="s">
        <v>182</v>
      </c>
      <c r="D203" s="50" t="s">
        <v>176</v>
      </c>
      <c r="E203" s="29" t="s">
        <v>446</v>
      </c>
      <c r="F203" s="50"/>
      <c r="G203" s="53">
        <f>SUM(G204+G206+G210+G214+G216+G212+G218+G220+G208)</f>
        <v>718565.1</v>
      </c>
      <c r="H203" s="53">
        <f>SUM(H204+H206+H210+H214+H216+H212+H218+H220+H208)</f>
        <v>704905.00000000023</v>
      </c>
      <c r="I203" s="53">
        <f>SUM(I204+I206+I210+I214+I216+I212+I218+I220+I208)</f>
        <v>706252.60000000009</v>
      </c>
    </row>
    <row r="204" spans="1:9" ht="157.5">
      <c r="A204" s="27" t="s">
        <v>642</v>
      </c>
      <c r="B204" s="50" t="s">
        <v>193</v>
      </c>
      <c r="C204" s="50" t="s">
        <v>182</v>
      </c>
      <c r="D204" s="50" t="s">
        <v>176</v>
      </c>
      <c r="E204" s="29" t="s">
        <v>701</v>
      </c>
      <c r="F204" s="50"/>
      <c r="G204" s="53">
        <f>SUM(G205:G205)</f>
        <v>31119.9</v>
      </c>
      <c r="H204" s="53">
        <f>SUM(H205:H205)</f>
        <v>31119.9</v>
      </c>
      <c r="I204" s="53">
        <f>SUM(I205:I205)</f>
        <v>31119.9</v>
      </c>
    </row>
    <row r="205" spans="1:9" ht="47.25">
      <c r="A205" s="27" t="s">
        <v>244</v>
      </c>
      <c r="B205" s="50" t="s">
        <v>193</v>
      </c>
      <c r="C205" s="50" t="s">
        <v>182</v>
      </c>
      <c r="D205" s="50" t="s">
        <v>176</v>
      </c>
      <c r="E205" s="29" t="s">
        <v>701</v>
      </c>
      <c r="F205" s="50" t="s">
        <v>7</v>
      </c>
      <c r="G205" s="53">
        <v>31119.9</v>
      </c>
      <c r="H205" s="53">
        <v>31119.9</v>
      </c>
      <c r="I205" s="53">
        <v>31119.9</v>
      </c>
    </row>
    <row r="206" spans="1:9" ht="141.75">
      <c r="A206" s="27" t="s">
        <v>197</v>
      </c>
      <c r="B206" s="50" t="s">
        <v>193</v>
      </c>
      <c r="C206" s="50" t="s">
        <v>182</v>
      </c>
      <c r="D206" s="50" t="s">
        <v>176</v>
      </c>
      <c r="E206" s="29" t="s">
        <v>702</v>
      </c>
      <c r="F206" s="50"/>
      <c r="G206" s="53">
        <f>SUM(G207:G207)</f>
        <v>391181.5</v>
      </c>
      <c r="H206" s="53">
        <f>SUM(H207:H207)</f>
        <v>397929.8</v>
      </c>
      <c r="I206" s="53">
        <f>SUM(I207:I207)</f>
        <v>397929.8</v>
      </c>
    </row>
    <row r="207" spans="1:9" ht="47.25">
      <c r="A207" s="27" t="s">
        <v>244</v>
      </c>
      <c r="B207" s="50" t="s">
        <v>193</v>
      </c>
      <c r="C207" s="50" t="s">
        <v>182</v>
      </c>
      <c r="D207" s="50" t="s">
        <v>176</v>
      </c>
      <c r="E207" s="29" t="s">
        <v>702</v>
      </c>
      <c r="F207" s="50" t="s">
        <v>7</v>
      </c>
      <c r="G207" s="53">
        <v>391181.5</v>
      </c>
      <c r="H207" s="53">
        <v>397929.8</v>
      </c>
      <c r="I207" s="53">
        <v>397929.8</v>
      </c>
    </row>
    <row r="208" spans="1:9" ht="252">
      <c r="A208" s="27" t="s">
        <v>703</v>
      </c>
      <c r="B208" s="50" t="s">
        <v>193</v>
      </c>
      <c r="C208" s="50" t="s">
        <v>182</v>
      </c>
      <c r="D208" s="50" t="s">
        <v>176</v>
      </c>
      <c r="E208" s="29" t="s">
        <v>704</v>
      </c>
      <c r="F208" s="50"/>
      <c r="G208" s="53">
        <f>SUM(G209)</f>
        <v>3611</v>
      </c>
      <c r="H208" s="53">
        <f>SUM(H209)</f>
        <v>1762</v>
      </c>
      <c r="I208" s="53">
        <f>SUM(I209)</f>
        <v>1762</v>
      </c>
    </row>
    <row r="209" spans="1:9" ht="47.25">
      <c r="A209" s="27" t="s">
        <v>244</v>
      </c>
      <c r="B209" s="50" t="s">
        <v>193</v>
      </c>
      <c r="C209" s="50" t="s">
        <v>182</v>
      </c>
      <c r="D209" s="50" t="s">
        <v>176</v>
      </c>
      <c r="E209" s="29" t="s">
        <v>704</v>
      </c>
      <c r="F209" s="50" t="s">
        <v>7</v>
      </c>
      <c r="G209" s="53">
        <v>3611</v>
      </c>
      <c r="H209" s="53">
        <v>1762</v>
      </c>
      <c r="I209" s="53">
        <v>1762</v>
      </c>
    </row>
    <row r="210" spans="1:9" ht="15.75">
      <c r="A210" s="27" t="s">
        <v>17</v>
      </c>
      <c r="B210" s="50" t="s">
        <v>193</v>
      </c>
      <c r="C210" s="50" t="s">
        <v>182</v>
      </c>
      <c r="D210" s="50" t="s">
        <v>176</v>
      </c>
      <c r="E210" s="29" t="s">
        <v>447</v>
      </c>
      <c r="F210" s="50"/>
      <c r="G210" s="53">
        <f>SUM(G211)</f>
        <v>182117</v>
      </c>
      <c r="H210" s="53">
        <f>SUM(H211)</f>
        <v>170492.1</v>
      </c>
      <c r="I210" s="53">
        <f>SUM(I211)</f>
        <v>172543</v>
      </c>
    </row>
    <row r="211" spans="1:9" ht="47.25">
      <c r="A211" s="27" t="s">
        <v>244</v>
      </c>
      <c r="B211" s="50" t="s">
        <v>193</v>
      </c>
      <c r="C211" s="50" t="s">
        <v>182</v>
      </c>
      <c r="D211" s="50" t="s">
        <v>176</v>
      </c>
      <c r="E211" s="29" t="s">
        <v>447</v>
      </c>
      <c r="F211" s="50" t="s">
        <v>7</v>
      </c>
      <c r="G211" s="53">
        <v>182117</v>
      </c>
      <c r="H211" s="53">
        <v>170492.1</v>
      </c>
      <c r="I211" s="53">
        <v>172543</v>
      </c>
    </row>
    <row r="212" spans="1:9" ht="47.25">
      <c r="A212" s="27" t="s">
        <v>291</v>
      </c>
      <c r="B212" s="50" t="s">
        <v>193</v>
      </c>
      <c r="C212" s="50" t="s">
        <v>182</v>
      </c>
      <c r="D212" s="50" t="s">
        <v>176</v>
      </c>
      <c r="E212" s="29" t="s">
        <v>327</v>
      </c>
      <c r="F212" s="50"/>
      <c r="G212" s="53">
        <f>SUM(G213:G213)</f>
        <v>9049.1</v>
      </c>
      <c r="H212" s="53">
        <f>SUM(H213:H213)</f>
        <v>8263.7999999999993</v>
      </c>
      <c r="I212" s="53">
        <f>SUM(I213:I213)</f>
        <v>8344</v>
      </c>
    </row>
    <row r="213" spans="1:9" ht="47.25">
      <c r="A213" s="27" t="s">
        <v>244</v>
      </c>
      <c r="B213" s="50" t="s">
        <v>193</v>
      </c>
      <c r="C213" s="50" t="s">
        <v>182</v>
      </c>
      <c r="D213" s="50" t="s">
        <v>176</v>
      </c>
      <c r="E213" s="29" t="s">
        <v>327</v>
      </c>
      <c r="F213" s="50" t="s">
        <v>7</v>
      </c>
      <c r="G213" s="53">
        <v>9049.1</v>
      </c>
      <c r="H213" s="53">
        <v>8263.7999999999993</v>
      </c>
      <c r="I213" s="53">
        <v>8344</v>
      </c>
    </row>
    <row r="214" spans="1:9" ht="78.75">
      <c r="A214" s="64" t="s">
        <v>643</v>
      </c>
      <c r="B214" s="29" t="s">
        <v>193</v>
      </c>
      <c r="C214" s="29" t="s">
        <v>182</v>
      </c>
      <c r="D214" s="29" t="s">
        <v>176</v>
      </c>
      <c r="E214" s="29" t="s">
        <v>328</v>
      </c>
      <c r="F214" s="48"/>
      <c r="G214" s="53">
        <f t="shared" ref="G214:I216" si="14">SUM(G215:G215)</f>
        <v>36263.699999999997</v>
      </c>
      <c r="H214" s="53">
        <f t="shared" si="14"/>
        <v>31083.9</v>
      </c>
      <c r="I214" s="53">
        <f t="shared" si="14"/>
        <v>31083.9</v>
      </c>
    </row>
    <row r="215" spans="1:9" ht="47.25">
      <c r="A215" s="28" t="s">
        <v>244</v>
      </c>
      <c r="B215" s="29" t="s">
        <v>193</v>
      </c>
      <c r="C215" s="29" t="s">
        <v>182</v>
      </c>
      <c r="D215" s="29" t="s">
        <v>176</v>
      </c>
      <c r="E215" s="29" t="s">
        <v>328</v>
      </c>
      <c r="F215" s="50" t="s">
        <v>7</v>
      </c>
      <c r="G215" s="53">
        <v>36263.699999999997</v>
      </c>
      <c r="H215" s="53">
        <v>31083.9</v>
      </c>
      <c r="I215" s="53">
        <v>31083.9</v>
      </c>
    </row>
    <row r="216" spans="1:9" ht="78.75">
      <c r="A216" s="28" t="s">
        <v>329</v>
      </c>
      <c r="B216" s="29" t="s">
        <v>193</v>
      </c>
      <c r="C216" s="29" t="s">
        <v>182</v>
      </c>
      <c r="D216" s="29" t="s">
        <v>176</v>
      </c>
      <c r="E216" s="29" t="s">
        <v>391</v>
      </c>
      <c r="F216" s="50"/>
      <c r="G216" s="53">
        <f t="shared" si="14"/>
        <v>32372.9</v>
      </c>
      <c r="H216" s="53">
        <f t="shared" si="14"/>
        <v>31383.9</v>
      </c>
      <c r="I216" s="53">
        <f t="shared" si="14"/>
        <v>30600.400000000001</v>
      </c>
    </row>
    <row r="217" spans="1:9" ht="47.25">
      <c r="A217" s="28" t="s">
        <v>244</v>
      </c>
      <c r="B217" s="29" t="s">
        <v>193</v>
      </c>
      <c r="C217" s="29" t="s">
        <v>182</v>
      </c>
      <c r="D217" s="29" t="s">
        <v>176</v>
      </c>
      <c r="E217" s="29" t="s">
        <v>391</v>
      </c>
      <c r="F217" s="50" t="s">
        <v>7</v>
      </c>
      <c r="G217" s="53">
        <v>32372.9</v>
      </c>
      <c r="H217" s="53">
        <v>31383.9</v>
      </c>
      <c r="I217" s="53">
        <v>30600.400000000001</v>
      </c>
    </row>
    <row r="218" spans="1:9" ht="78.75">
      <c r="A218" s="28" t="s">
        <v>330</v>
      </c>
      <c r="B218" s="29" t="s">
        <v>193</v>
      </c>
      <c r="C218" s="29" t="s">
        <v>182</v>
      </c>
      <c r="D218" s="29" t="s">
        <v>176</v>
      </c>
      <c r="E218" s="29" t="s">
        <v>705</v>
      </c>
      <c r="F218" s="50"/>
      <c r="G218" s="53">
        <f>SUM(G219)</f>
        <v>29228.7</v>
      </c>
      <c r="H218" s="53">
        <f>SUM(H219)</f>
        <v>29248.3</v>
      </c>
      <c r="I218" s="53">
        <f>SUM(I219)</f>
        <v>29248.3</v>
      </c>
    </row>
    <row r="219" spans="1:9" ht="47.25">
      <c r="A219" s="28" t="s">
        <v>244</v>
      </c>
      <c r="B219" s="29" t="s">
        <v>193</v>
      </c>
      <c r="C219" s="29" t="s">
        <v>182</v>
      </c>
      <c r="D219" s="29" t="s">
        <v>176</v>
      </c>
      <c r="E219" s="29" t="s">
        <v>705</v>
      </c>
      <c r="F219" s="50" t="s">
        <v>7</v>
      </c>
      <c r="G219" s="53">
        <v>29228.7</v>
      </c>
      <c r="H219" s="53">
        <v>29248.3</v>
      </c>
      <c r="I219" s="53">
        <v>29248.3</v>
      </c>
    </row>
    <row r="220" spans="1:9" ht="78.75">
      <c r="A220" s="28" t="s">
        <v>331</v>
      </c>
      <c r="B220" s="29" t="s">
        <v>193</v>
      </c>
      <c r="C220" s="29" t="s">
        <v>182</v>
      </c>
      <c r="D220" s="29" t="s">
        <v>176</v>
      </c>
      <c r="E220" s="29" t="s">
        <v>706</v>
      </c>
      <c r="F220" s="29"/>
      <c r="G220" s="53">
        <f>SUM(G221)</f>
        <v>3621.3</v>
      </c>
      <c r="H220" s="53">
        <f>SUM(H221)</f>
        <v>3621.3</v>
      </c>
      <c r="I220" s="53">
        <f>SUM(I221)</f>
        <v>3621.3</v>
      </c>
    </row>
    <row r="221" spans="1:9" ht="47.25">
      <c r="A221" s="28" t="s">
        <v>244</v>
      </c>
      <c r="B221" s="29" t="s">
        <v>193</v>
      </c>
      <c r="C221" s="29" t="s">
        <v>182</v>
      </c>
      <c r="D221" s="29" t="s">
        <v>176</v>
      </c>
      <c r="E221" s="29" t="s">
        <v>706</v>
      </c>
      <c r="F221" s="50" t="s">
        <v>7</v>
      </c>
      <c r="G221" s="53">
        <v>3621.3</v>
      </c>
      <c r="H221" s="53">
        <v>3621.3</v>
      </c>
      <c r="I221" s="53">
        <v>3621.3</v>
      </c>
    </row>
    <row r="222" spans="1:9" ht="31.5">
      <c r="A222" s="28" t="s">
        <v>19</v>
      </c>
      <c r="B222" s="50" t="s">
        <v>193</v>
      </c>
      <c r="C222" s="50" t="s">
        <v>182</v>
      </c>
      <c r="D222" s="50" t="s">
        <v>176</v>
      </c>
      <c r="E222" s="29" t="s">
        <v>905</v>
      </c>
      <c r="F222" s="50"/>
      <c r="G222" s="53">
        <f>SUM(G223+G225)</f>
        <v>4231.3999999999996</v>
      </c>
      <c r="H222" s="53"/>
      <c r="I222" s="53"/>
    </row>
    <row r="223" spans="1:9" ht="141.75">
      <c r="A223" s="27" t="s">
        <v>197</v>
      </c>
      <c r="B223" s="50" t="s">
        <v>193</v>
      </c>
      <c r="C223" s="50" t="s">
        <v>182</v>
      </c>
      <c r="D223" s="50" t="s">
        <v>176</v>
      </c>
      <c r="E223" s="29" t="s">
        <v>906</v>
      </c>
      <c r="F223" s="50"/>
      <c r="G223" s="53">
        <f>SUM(G224)</f>
        <v>3496.7</v>
      </c>
      <c r="H223" s="53"/>
      <c r="I223" s="53"/>
    </row>
    <row r="224" spans="1:9" ht="47.25">
      <c r="A224" s="28" t="s">
        <v>244</v>
      </c>
      <c r="B224" s="50" t="s">
        <v>193</v>
      </c>
      <c r="C224" s="50" t="s">
        <v>182</v>
      </c>
      <c r="D224" s="50" t="s">
        <v>176</v>
      </c>
      <c r="E224" s="29" t="s">
        <v>906</v>
      </c>
      <c r="F224" s="50" t="s">
        <v>7</v>
      </c>
      <c r="G224" s="53">
        <v>3496.7</v>
      </c>
      <c r="H224" s="53"/>
      <c r="I224" s="53"/>
    </row>
    <row r="225" spans="1:9" ht="15.75">
      <c r="A225" s="27" t="s">
        <v>17</v>
      </c>
      <c r="B225" s="50" t="s">
        <v>193</v>
      </c>
      <c r="C225" s="50" t="s">
        <v>182</v>
      </c>
      <c r="D225" s="50" t="s">
        <v>176</v>
      </c>
      <c r="E225" s="29" t="s">
        <v>907</v>
      </c>
      <c r="F225" s="50"/>
      <c r="G225" s="53">
        <f>SUM(G226)</f>
        <v>734.7</v>
      </c>
      <c r="H225" s="53"/>
      <c r="I225" s="53"/>
    </row>
    <row r="226" spans="1:9" ht="47.25">
      <c r="A226" s="28" t="s">
        <v>244</v>
      </c>
      <c r="B226" s="50" t="s">
        <v>193</v>
      </c>
      <c r="C226" s="50" t="s">
        <v>182</v>
      </c>
      <c r="D226" s="50" t="s">
        <v>176</v>
      </c>
      <c r="E226" s="29" t="s">
        <v>907</v>
      </c>
      <c r="F226" s="50" t="s">
        <v>7</v>
      </c>
      <c r="G226" s="53">
        <v>734.7</v>
      </c>
      <c r="H226" s="53"/>
      <c r="I226" s="53"/>
    </row>
    <row r="227" spans="1:9" ht="31.5">
      <c r="A227" s="27" t="s">
        <v>803</v>
      </c>
      <c r="B227" s="50" t="s">
        <v>193</v>
      </c>
      <c r="C227" s="50" t="s">
        <v>182</v>
      </c>
      <c r="D227" s="50" t="s">
        <v>176</v>
      </c>
      <c r="E227" s="29" t="s">
        <v>608</v>
      </c>
      <c r="F227" s="50"/>
      <c r="G227" s="53">
        <f>SUM(G228)</f>
        <v>13287.1</v>
      </c>
      <c r="H227" s="53"/>
      <c r="I227" s="53"/>
    </row>
    <row r="228" spans="1:9" ht="94.5">
      <c r="A228" s="28" t="s">
        <v>644</v>
      </c>
      <c r="B228" s="29" t="s">
        <v>193</v>
      </c>
      <c r="C228" s="29" t="s">
        <v>182</v>
      </c>
      <c r="D228" s="29" t="s">
        <v>176</v>
      </c>
      <c r="E228" s="29" t="s">
        <v>707</v>
      </c>
      <c r="F228" s="50"/>
      <c r="G228" s="53">
        <f>SUM(G229)</f>
        <v>13287.1</v>
      </c>
      <c r="H228" s="53"/>
      <c r="I228" s="53"/>
    </row>
    <row r="229" spans="1:9" ht="47.25">
      <c r="A229" s="28" t="s">
        <v>244</v>
      </c>
      <c r="B229" s="29" t="s">
        <v>193</v>
      </c>
      <c r="C229" s="29" t="s">
        <v>182</v>
      </c>
      <c r="D229" s="29" t="s">
        <v>176</v>
      </c>
      <c r="E229" s="29" t="s">
        <v>707</v>
      </c>
      <c r="F229" s="50" t="s">
        <v>7</v>
      </c>
      <c r="G229" s="53">
        <v>13287.1</v>
      </c>
      <c r="H229" s="53"/>
      <c r="I229" s="53"/>
    </row>
    <row r="230" spans="1:9" ht="31.5">
      <c r="A230" s="27" t="s">
        <v>804</v>
      </c>
      <c r="B230" s="50" t="s">
        <v>193</v>
      </c>
      <c r="C230" s="50" t="s">
        <v>182</v>
      </c>
      <c r="D230" s="50" t="s">
        <v>176</v>
      </c>
      <c r="E230" s="29" t="s">
        <v>860</v>
      </c>
      <c r="F230" s="50"/>
      <c r="G230" s="53">
        <f>SUM(G231)</f>
        <v>541.79999999999995</v>
      </c>
      <c r="H230" s="53"/>
      <c r="I230" s="53"/>
    </row>
    <row r="231" spans="1:9" ht="141.75">
      <c r="A231" s="64" t="s">
        <v>708</v>
      </c>
      <c r="B231" s="29" t="s">
        <v>193</v>
      </c>
      <c r="C231" s="29" t="s">
        <v>182</v>
      </c>
      <c r="D231" s="29" t="s">
        <v>176</v>
      </c>
      <c r="E231" s="29" t="s">
        <v>709</v>
      </c>
      <c r="F231" s="50"/>
      <c r="G231" s="53">
        <f>SUM(G232)</f>
        <v>541.79999999999995</v>
      </c>
      <c r="H231" s="53"/>
      <c r="I231" s="53"/>
    </row>
    <row r="232" spans="1:9" ht="47.25">
      <c r="A232" s="28" t="s">
        <v>244</v>
      </c>
      <c r="B232" s="29" t="s">
        <v>193</v>
      </c>
      <c r="C232" s="29" t="s">
        <v>182</v>
      </c>
      <c r="D232" s="29" t="s">
        <v>176</v>
      </c>
      <c r="E232" s="29" t="s">
        <v>709</v>
      </c>
      <c r="F232" s="50" t="s">
        <v>7</v>
      </c>
      <c r="G232" s="53">
        <v>541.79999999999995</v>
      </c>
      <c r="H232" s="53"/>
      <c r="I232" s="53"/>
    </row>
    <row r="233" spans="1:9" ht="47.25">
      <c r="A233" s="28" t="s">
        <v>805</v>
      </c>
      <c r="B233" s="29" t="s">
        <v>193</v>
      </c>
      <c r="C233" s="29" t="s">
        <v>182</v>
      </c>
      <c r="D233" s="29" t="s">
        <v>176</v>
      </c>
      <c r="E233" s="29" t="s">
        <v>710</v>
      </c>
      <c r="F233" s="50"/>
      <c r="G233" s="53">
        <f t="shared" ref="G233:I234" si="15">SUM(G234)</f>
        <v>3040.5</v>
      </c>
      <c r="H233" s="53">
        <f t="shared" si="15"/>
        <v>3040.5</v>
      </c>
      <c r="I233" s="53">
        <f t="shared" si="15"/>
        <v>3675.4</v>
      </c>
    </row>
    <row r="234" spans="1:9" ht="78.75">
      <c r="A234" s="27" t="s">
        <v>711</v>
      </c>
      <c r="B234" s="29" t="s">
        <v>193</v>
      </c>
      <c r="C234" s="29" t="s">
        <v>182</v>
      </c>
      <c r="D234" s="29" t="s">
        <v>176</v>
      </c>
      <c r="E234" s="29" t="s">
        <v>712</v>
      </c>
      <c r="F234" s="50"/>
      <c r="G234" s="53">
        <f t="shared" si="15"/>
        <v>3040.5</v>
      </c>
      <c r="H234" s="53">
        <f t="shared" si="15"/>
        <v>3040.5</v>
      </c>
      <c r="I234" s="53">
        <f t="shared" si="15"/>
        <v>3675.4</v>
      </c>
    </row>
    <row r="235" spans="1:9" ht="47.25">
      <c r="A235" s="28" t="s">
        <v>244</v>
      </c>
      <c r="B235" s="29" t="s">
        <v>193</v>
      </c>
      <c r="C235" s="29" t="s">
        <v>182</v>
      </c>
      <c r="D235" s="29" t="s">
        <v>176</v>
      </c>
      <c r="E235" s="29" t="s">
        <v>712</v>
      </c>
      <c r="F235" s="50" t="s">
        <v>7</v>
      </c>
      <c r="G235" s="53">
        <v>3040.5</v>
      </c>
      <c r="H235" s="53">
        <v>3040.5</v>
      </c>
      <c r="I235" s="53">
        <v>3675.4</v>
      </c>
    </row>
    <row r="236" spans="1:9" ht="47.25">
      <c r="A236" s="28" t="s">
        <v>119</v>
      </c>
      <c r="B236" s="50" t="s">
        <v>193</v>
      </c>
      <c r="C236" s="50" t="s">
        <v>182</v>
      </c>
      <c r="D236" s="50" t="s">
        <v>176</v>
      </c>
      <c r="E236" s="29" t="s">
        <v>438</v>
      </c>
      <c r="F236" s="50"/>
      <c r="G236" s="53">
        <f>SUM(G237+G244)</f>
        <v>42026.3</v>
      </c>
      <c r="H236" s="53">
        <f>SUM(H237)</f>
        <v>892</v>
      </c>
      <c r="I236" s="53">
        <f>SUM(I237)</f>
        <v>892</v>
      </c>
    </row>
    <row r="237" spans="1:9" ht="31.5">
      <c r="A237" s="27" t="s">
        <v>19</v>
      </c>
      <c r="B237" s="50" t="s">
        <v>193</v>
      </c>
      <c r="C237" s="50" t="s">
        <v>182</v>
      </c>
      <c r="D237" s="50" t="s">
        <v>176</v>
      </c>
      <c r="E237" s="29" t="s">
        <v>439</v>
      </c>
      <c r="F237" s="50"/>
      <c r="G237" s="53">
        <f>SUM(G238+G240+G242)</f>
        <v>37393.5</v>
      </c>
      <c r="H237" s="53">
        <f t="shared" ref="H237:I237" si="16">SUM(H238+H240+H242)</f>
        <v>892</v>
      </c>
      <c r="I237" s="53">
        <f t="shared" si="16"/>
        <v>892</v>
      </c>
    </row>
    <row r="238" spans="1:9" ht="31.5">
      <c r="A238" s="28" t="s">
        <v>293</v>
      </c>
      <c r="B238" s="50" t="s">
        <v>193</v>
      </c>
      <c r="C238" s="50" t="s">
        <v>182</v>
      </c>
      <c r="D238" s="50" t="s">
        <v>176</v>
      </c>
      <c r="E238" s="29" t="s">
        <v>440</v>
      </c>
      <c r="F238" s="93"/>
      <c r="G238" s="53">
        <f>SUM(G239)</f>
        <v>36461.5</v>
      </c>
      <c r="H238" s="53"/>
      <c r="I238" s="53"/>
    </row>
    <row r="239" spans="1:9" ht="47.25">
      <c r="A239" s="27" t="s">
        <v>244</v>
      </c>
      <c r="B239" s="50" t="s">
        <v>193</v>
      </c>
      <c r="C239" s="50" t="s">
        <v>182</v>
      </c>
      <c r="D239" s="50" t="s">
        <v>176</v>
      </c>
      <c r="E239" s="29" t="s">
        <v>440</v>
      </c>
      <c r="F239" s="50" t="s">
        <v>7</v>
      </c>
      <c r="G239" s="53">
        <v>36461.5</v>
      </c>
      <c r="H239" s="53"/>
      <c r="I239" s="53"/>
    </row>
    <row r="240" spans="1:9" ht="47.25">
      <c r="A240" s="27" t="s">
        <v>337</v>
      </c>
      <c r="B240" s="50" t="s">
        <v>193</v>
      </c>
      <c r="C240" s="50" t="s">
        <v>182</v>
      </c>
      <c r="D240" s="50" t="s">
        <v>176</v>
      </c>
      <c r="E240" s="29" t="s">
        <v>713</v>
      </c>
      <c r="F240" s="50"/>
      <c r="G240" s="53">
        <f>SUM(G241)</f>
        <v>892</v>
      </c>
      <c r="H240" s="53">
        <f>SUM(H241)</f>
        <v>892</v>
      </c>
      <c r="I240" s="53">
        <f>SUM(I241)</f>
        <v>892</v>
      </c>
    </row>
    <row r="241" spans="1:9" ht="47.25">
      <c r="A241" s="27" t="s">
        <v>244</v>
      </c>
      <c r="B241" s="50" t="s">
        <v>193</v>
      </c>
      <c r="C241" s="50" t="s">
        <v>182</v>
      </c>
      <c r="D241" s="50" t="s">
        <v>176</v>
      </c>
      <c r="E241" s="29" t="s">
        <v>713</v>
      </c>
      <c r="F241" s="50" t="s">
        <v>7</v>
      </c>
      <c r="G241" s="53">
        <v>892</v>
      </c>
      <c r="H241" s="53">
        <v>892</v>
      </c>
      <c r="I241" s="53">
        <v>892</v>
      </c>
    </row>
    <row r="242" spans="1:9" ht="63">
      <c r="A242" s="97" t="s">
        <v>846</v>
      </c>
      <c r="B242" s="50" t="s">
        <v>193</v>
      </c>
      <c r="C242" s="50" t="s">
        <v>182</v>
      </c>
      <c r="D242" s="50" t="s">
        <v>176</v>
      </c>
      <c r="E242" s="29" t="s">
        <v>847</v>
      </c>
      <c r="F242" s="50"/>
      <c r="G242" s="53">
        <f>SUM(G243)</f>
        <v>40</v>
      </c>
      <c r="H242" s="53"/>
      <c r="I242" s="53"/>
    </row>
    <row r="243" spans="1:9" ht="47.25">
      <c r="A243" s="27" t="s">
        <v>244</v>
      </c>
      <c r="B243" s="50" t="s">
        <v>193</v>
      </c>
      <c r="C243" s="50" t="s">
        <v>182</v>
      </c>
      <c r="D243" s="50" t="s">
        <v>176</v>
      </c>
      <c r="E243" s="29" t="s">
        <v>847</v>
      </c>
      <c r="F243" s="50" t="s">
        <v>7</v>
      </c>
      <c r="G243" s="53">
        <v>40</v>
      </c>
      <c r="H243" s="53"/>
      <c r="I243" s="53"/>
    </row>
    <row r="244" spans="1:9" ht="31.5">
      <c r="A244" s="27" t="s">
        <v>804</v>
      </c>
      <c r="B244" s="50" t="s">
        <v>193</v>
      </c>
      <c r="C244" s="50" t="s">
        <v>182</v>
      </c>
      <c r="D244" s="50" t="s">
        <v>176</v>
      </c>
      <c r="E244" s="29" t="s">
        <v>913</v>
      </c>
      <c r="F244" s="50"/>
      <c r="G244" s="108">
        <f>SUM(G245+G247)</f>
        <v>4632.8</v>
      </c>
      <c r="H244" s="53"/>
      <c r="I244" s="53"/>
    </row>
    <row r="245" spans="1:9" ht="94.5">
      <c r="A245" s="105" t="s">
        <v>645</v>
      </c>
      <c r="B245" s="106" t="s">
        <v>193</v>
      </c>
      <c r="C245" s="106" t="s">
        <v>182</v>
      </c>
      <c r="D245" s="106" t="s">
        <v>176</v>
      </c>
      <c r="E245" s="106" t="s">
        <v>914</v>
      </c>
      <c r="F245" s="107"/>
      <c r="G245" s="108">
        <f>SUM(G246)</f>
        <v>1953.8</v>
      </c>
      <c r="H245" s="53"/>
      <c r="I245" s="53"/>
    </row>
    <row r="246" spans="1:9" ht="47.25">
      <c r="A246" s="105" t="s">
        <v>244</v>
      </c>
      <c r="B246" s="106" t="s">
        <v>193</v>
      </c>
      <c r="C246" s="106" t="s">
        <v>182</v>
      </c>
      <c r="D246" s="106" t="s">
        <v>176</v>
      </c>
      <c r="E246" s="106" t="s">
        <v>914</v>
      </c>
      <c r="F246" s="107" t="s">
        <v>7</v>
      </c>
      <c r="G246" s="108">
        <v>1953.8</v>
      </c>
      <c r="H246" s="53"/>
      <c r="I246" s="53"/>
    </row>
    <row r="247" spans="1:9" ht="110.25">
      <c r="A247" s="28" t="s">
        <v>915</v>
      </c>
      <c r="B247" s="29" t="s">
        <v>193</v>
      </c>
      <c r="C247" s="29" t="s">
        <v>182</v>
      </c>
      <c r="D247" s="29" t="s">
        <v>176</v>
      </c>
      <c r="E247" s="29" t="s">
        <v>916</v>
      </c>
      <c r="F247" s="29"/>
      <c r="G247" s="108">
        <f>SUM(G248)</f>
        <v>2679</v>
      </c>
      <c r="H247" s="53"/>
      <c r="I247" s="53"/>
    </row>
    <row r="248" spans="1:9" ht="47.25">
      <c r="A248" s="28" t="s">
        <v>244</v>
      </c>
      <c r="B248" s="29" t="s">
        <v>193</v>
      </c>
      <c r="C248" s="29" t="s">
        <v>182</v>
      </c>
      <c r="D248" s="29" t="s">
        <v>176</v>
      </c>
      <c r="E248" s="29" t="s">
        <v>916</v>
      </c>
      <c r="F248" s="29" t="s">
        <v>7</v>
      </c>
      <c r="G248" s="53">
        <v>2679</v>
      </c>
      <c r="H248" s="53"/>
      <c r="I248" s="53"/>
    </row>
    <row r="249" spans="1:9" ht="47.25">
      <c r="A249" s="28" t="s">
        <v>814</v>
      </c>
      <c r="B249" s="29" t="s">
        <v>193</v>
      </c>
      <c r="C249" s="106" t="s">
        <v>182</v>
      </c>
      <c r="D249" s="106" t="s">
        <v>176</v>
      </c>
      <c r="E249" s="29" t="s">
        <v>815</v>
      </c>
      <c r="F249" s="29"/>
      <c r="G249" s="108">
        <f>SUM(G250)</f>
        <v>14127.5</v>
      </c>
      <c r="H249" s="53"/>
      <c r="I249" s="53"/>
    </row>
    <row r="250" spans="1:9" ht="31.5">
      <c r="A250" s="28" t="s">
        <v>19</v>
      </c>
      <c r="B250" s="29" t="s">
        <v>193</v>
      </c>
      <c r="C250" s="106" t="s">
        <v>182</v>
      </c>
      <c r="D250" s="106" t="s">
        <v>176</v>
      </c>
      <c r="E250" s="29" t="s">
        <v>980</v>
      </c>
      <c r="F250" s="29"/>
      <c r="G250" s="108">
        <f>SUM(G251)</f>
        <v>14127.5</v>
      </c>
      <c r="H250" s="53"/>
      <c r="I250" s="53"/>
    </row>
    <row r="251" spans="1:9" ht="15.75">
      <c r="A251" s="28" t="s">
        <v>379</v>
      </c>
      <c r="B251" s="29" t="s">
        <v>193</v>
      </c>
      <c r="C251" s="106" t="s">
        <v>182</v>
      </c>
      <c r="D251" s="106" t="s">
        <v>176</v>
      </c>
      <c r="E251" s="29" t="s">
        <v>981</v>
      </c>
      <c r="F251" s="29"/>
      <c r="G251" s="108">
        <f>SUM(G252)</f>
        <v>14127.5</v>
      </c>
      <c r="H251" s="53"/>
      <c r="I251" s="53"/>
    </row>
    <row r="252" spans="1:9" ht="47.25">
      <c r="A252" s="28" t="s">
        <v>244</v>
      </c>
      <c r="B252" s="29" t="s">
        <v>193</v>
      </c>
      <c r="C252" s="106" t="s">
        <v>182</v>
      </c>
      <c r="D252" s="106" t="s">
        <v>176</v>
      </c>
      <c r="E252" s="29" t="s">
        <v>981</v>
      </c>
      <c r="F252" s="29" t="s">
        <v>7</v>
      </c>
      <c r="G252" s="53">
        <v>14127.5</v>
      </c>
      <c r="H252" s="53"/>
      <c r="I252" s="53"/>
    </row>
    <row r="253" spans="1:9" ht="15.75">
      <c r="A253" s="26" t="s">
        <v>103</v>
      </c>
      <c r="B253" s="49" t="s">
        <v>193</v>
      </c>
      <c r="C253" s="49" t="s">
        <v>182</v>
      </c>
      <c r="D253" s="49" t="s">
        <v>177</v>
      </c>
      <c r="E253" s="48"/>
      <c r="F253" s="49"/>
      <c r="G253" s="23">
        <f>SUM(G254)</f>
        <v>35292.300000000003</v>
      </c>
      <c r="H253" s="23">
        <f t="shared" ref="H253:I260" si="17">SUM(H254)</f>
        <v>29944.799999999999</v>
      </c>
      <c r="I253" s="23">
        <f t="shared" si="17"/>
        <v>30005.4</v>
      </c>
    </row>
    <row r="254" spans="1:9" ht="47.25">
      <c r="A254" s="28" t="s">
        <v>274</v>
      </c>
      <c r="B254" s="50" t="s">
        <v>193</v>
      </c>
      <c r="C254" s="50" t="s">
        <v>182</v>
      </c>
      <c r="D254" s="50" t="s">
        <v>177</v>
      </c>
      <c r="E254" s="29" t="s">
        <v>434</v>
      </c>
      <c r="F254" s="50"/>
      <c r="G254" s="53">
        <f>SUM(G258+G255+G267)</f>
        <v>35292.300000000003</v>
      </c>
      <c r="H254" s="53">
        <f>SUM(H258)</f>
        <v>29944.799999999999</v>
      </c>
      <c r="I254" s="53">
        <f>SUM(I258)</f>
        <v>30005.4</v>
      </c>
    </row>
    <row r="255" spans="1:9" ht="47.25">
      <c r="A255" s="28" t="s">
        <v>81</v>
      </c>
      <c r="B255" s="50" t="s">
        <v>193</v>
      </c>
      <c r="C255" s="50" t="s">
        <v>182</v>
      </c>
      <c r="D255" s="50" t="s">
        <v>177</v>
      </c>
      <c r="E255" s="29" t="s">
        <v>441</v>
      </c>
      <c r="F255" s="50"/>
      <c r="G255" s="53">
        <f>SUM(G256)</f>
        <v>3251.6</v>
      </c>
      <c r="H255" s="53"/>
      <c r="I255" s="53"/>
    </row>
    <row r="256" spans="1:9" ht="141.75">
      <c r="A256" s="27" t="s">
        <v>197</v>
      </c>
      <c r="B256" s="50" t="s">
        <v>193</v>
      </c>
      <c r="C256" s="50" t="s">
        <v>182</v>
      </c>
      <c r="D256" s="50" t="s">
        <v>177</v>
      </c>
      <c r="E256" s="29" t="s">
        <v>702</v>
      </c>
      <c r="F256" s="50"/>
      <c r="G256" s="53">
        <f>SUM(G257)</f>
        <v>3251.6</v>
      </c>
      <c r="H256" s="53"/>
      <c r="I256" s="53"/>
    </row>
    <row r="257" spans="1:9" ht="47.25">
      <c r="A257" s="27" t="s">
        <v>244</v>
      </c>
      <c r="B257" s="50" t="s">
        <v>193</v>
      </c>
      <c r="C257" s="50" t="s">
        <v>182</v>
      </c>
      <c r="D257" s="50" t="s">
        <v>177</v>
      </c>
      <c r="E257" s="29" t="s">
        <v>702</v>
      </c>
      <c r="F257" s="50" t="s">
        <v>7</v>
      </c>
      <c r="G257" s="53">
        <v>3251.6</v>
      </c>
      <c r="H257" s="53"/>
      <c r="I257" s="53"/>
    </row>
    <row r="258" spans="1:9" ht="47.25">
      <c r="A258" s="28" t="s">
        <v>31</v>
      </c>
      <c r="B258" s="50" t="s">
        <v>193</v>
      </c>
      <c r="C258" s="50" t="s">
        <v>182</v>
      </c>
      <c r="D258" s="50" t="s">
        <v>177</v>
      </c>
      <c r="E258" s="29" t="s">
        <v>448</v>
      </c>
      <c r="F258" s="50"/>
      <c r="G258" s="53">
        <f>SUM(G259+G264)</f>
        <v>32014.500000000004</v>
      </c>
      <c r="H258" s="53">
        <f t="shared" si="17"/>
        <v>29944.799999999999</v>
      </c>
      <c r="I258" s="53">
        <f t="shared" si="17"/>
        <v>30005.4</v>
      </c>
    </row>
    <row r="259" spans="1:9" ht="47.25">
      <c r="A259" s="28" t="s">
        <v>233</v>
      </c>
      <c r="B259" s="50" t="s">
        <v>193</v>
      </c>
      <c r="C259" s="50" t="s">
        <v>182</v>
      </c>
      <c r="D259" s="50" t="s">
        <v>177</v>
      </c>
      <c r="E259" s="29" t="s">
        <v>449</v>
      </c>
      <c r="F259" s="50"/>
      <c r="G259" s="53">
        <f>SUM(G260+G262)</f>
        <v>31800.300000000003</v>
      </c>
      <c r="H259" s="53">
        <f t="shared" si="17"/>
        <v>29944.799999999999</v>
      </c>
      <c r="I259" s="53">
        <f t="shared" si="17"/>
        <v>30005.4</v>
      </c>
    </row>
    <row r="260" spans="1:9" ht="31.5">
      <c r="A260" s="27" t="s">
        <v>39</v>
      </c>
      <c r="B260" s="50" t="s">
        <v>193</v>
      </c>
      <c r="C260" s="50" t="s">
        <v>182</v>
      </c>
      <c r="D260" s="50" t="s">
        <v>177</v>
      </c>
      <c r="E260" s="29" t="s">
        <v>450</v>
      </c>
      <c r="F260" s="50"/>
      <c r="G260" s="53">
        <f>SUM(G261)</f>
        <v>30691.4</v>
      </c>
      <c r="H260" s="53">
        <f t="shared" si="17"/>
        <v>29944.799999999999</v>
      </c>
      <c r="I260" s="53">
        <f t="shared" si="17"/>
        <v>30005.4</v>
      </c>
    </row>
    <row r="261" spans="1:9" ht="47.25">
      <c r="A261" s="27" t="s">
        <v>244</v>
      </c>
      <c r="B261" s="50" t="s">
        <v>193</v>
      </c>
      <c r="C261" s="50" t="s">
        <v>182</v>
      </c>
      <c r="D261" s="50" t="s">
        <v>177</v>
      </c>
      <c r="E261" s="29" t="s">
        <v>450</v>
      </c>
      <c r="F261" s="50" t="s">
        <v>7</v>
      </c>
      <c r="G261" s="53">
        <v>30691.4</v>
      </c>
      <c r="H261" s="53">
        <v>29944.799999999999</v>
      </c>
      <c r="I261" s="53">
        <v>30005.4</v>
      </c>
    </row>
    <row r="262" spans="1:9" ht="47.25">
      <c r="A262" s="28" t="s">
        <v>909</v>
      </c>
      <c r="B262" s="29" t="s">
        <v>193</v>
      </c>
      <c r="C262" s="29" t="s">
        <v>182</v>
      </c>
      <c r="D262" s="29" t="s">
        <v>177</v>
      </c>
      <c r="E262" s="29" t="s">
        <v>908</v>
      </c>
      <c r="F262" s="29"/>
      <c r="G262" s="53">
        <f>SUM(G263)</f>
        <v>1108.9000000000001</v>
      </c>
      <c r="H262" s="53"/>
      <c r="I262" s="53"/>
    </row>
    <row r="263" spans="1:9" ht="47.25">
      <c r="A263" s="28" t="s">
        <v>244</v>
      </c>
      <c r="B263" s="29" t="s">
        <v>193</v>
      </c>
      <c r="C263" s="29" t="s">
        <v>182</v>
      </c>
      <c r="D263" s="29" t="s">
        <v>177</v>
      </c>
      <c r="E263" s="29" t="s">
        <v>908</v>
      </c>
      <c r="F263" s="29" t="s">
        <v>7</v>
      </c>
      <c r="G263" s="53">
        <v>1108.9000000000001</v>
      </c>
      <c r="H263" s="53"/>
      <c r="I263" s="53"/>
    </row>
    <row r="264" spans="1:9" ht="31.5">
      <c r="A264" s="28" t="s">
        <v>19</v>
      </c>
      <c r="B264" s="29" t="s">
        <v>193</v>
      </c>
      <c r="C264" s="29" t="s">
        <v>182</v>
      </c>
      <c r="D264" s="29" t="s">
        <v>177</v>
      </c>
      <c r="E264" s="29" t="s">
        <v>910</v>
      </c>
      <c r="F264" s="29"/>
      <c r="G264" s="53">
        <f>SUM(G265)</f>
        <v>214.2</v>
      </c>
      <c r="H264" s="53"/>
      <c r="I264" s="53"/>
    </row>
    <row r="265" spans="1:9" ht="31.5">
      <c r="A265" s="28" t="s">
        <v>332</v>
      </c>
      <c r="B265" s="29" t="s">
        <v>193</v>
      </c>
      <c r="C265" s="29" t="s">
        <v>182</v>
      </c>
      <c r="D265" s="29" t="s">
        <v>177</v>
      </c>
      <c r="E265" s="29" t="s">
        <v>911</v>
      </c>
      <c r="F265" s="29"/>
      <c r="G265" s="53">
        <f>SUM(G266)</f>
        <v>214.2</v>
      </c>
      <c r="H265" s="53"/>
      <c r="I265" s="53"/>
    </row>
    <row r="266" spans="1:9" ht="47.25">
      <c r="A266" s="28" t="s">
        <v>244</v>
      </c>
      <c r="B266" s="29" t="s">
        <v>193</v>
      </c>
      <c r="C266" s="29" t="s">
        <v>182</v>
      </c>
      <c r="D266" s="29" t="s">
        <v>177</v>
      </c>
      <c r="E266" s="29" t="s">
        <v>911</v>
      </c>
      <c r="F266" s="29" t="s">
        <v>7</v>
      </c>
      <c r="G266" s="53">
        <v>214.2</v>
      </c>
      <c r="H266" s="53"/>
      <c r="I266" s="53"/>
    </row>
    <row r="267" spans="1:9" ht="47.25">
      <c r="A267" s="28" t="s">
        <v>119</v>
      </c>
      <c r="B267" s="50" t="s">
        <v>193</v>
      </c>
      <c r="C267" s="50" t="s">
        <v>182</v>
      </c>
      <c r="D267" s="29" t="s">
        <v>177</v>
      </c>
      <c r="E267" s="29" t="s">
        <v>438</v>
      </c>
      <c r="F267" s="50"/>
      <c r="G267" s="53">
        <f>SUM(G268)</f>
        <v>26.2</v>
      </c>
      <c r="H267" s="53"/>
      <c r="I267" s="53"/>
    </row>
    <row r="268" spans="1:9" ht="31.5">
      <c r="A268" s="27" t="s">
        <v>19</v>
      </c>
      <c r="B268" s="50" t="s">
        <v>193</v>
      </c>
      <c r="C268" s="50" t="s">
        <v>182</v>
      </c>
      <c r="D268" s="29" t="s">
        <v>177</v>
      </c>
      <c r="E268" s="29" t="s">
        <v>439</v>
      </c>
      <c r="F268" s="50"/>
      <c r="G268" s="53">
        <f>SUM(G269)</f>
        <v>26.2</v>
      </c>
      <c r="H268" s="53"/>
      <c r="I268" s="53"/>
    </row>
    <row r="269" spans="1:9" ht="31.5">
      <c r="A269" s="28" t="s">
        <v>293</v>
      </c>
      <c r="B269" s="50" t="s">
        <v>193</v>
      </c>
      <c r="C269" s="50" t="s">
        <v>182</v>
      </c>
      <c r="D269" s="29" t="s">
        <v>177</v>
      </c>
      <c r="E269" s="29" t="s">
        <v>440</v>
      </c>
      <c r="F269" s="93"/>
      <c r="G269" s="53">
        <f>SUM(G270)</f>
        <v>26.2</v>
      </c>
      <c r="H269" s="53"/>
      <c r="I269" s="53"/>
    </row>
    <row r="270" spans="1:9" ht="47.25">
      <c r="A270" s="27" t="s">
        <v>244</v>
      </c>
      <c r="B270" s="50" t="s">
        <v>193</v>
      </c>
      <c r="C270" s="50" t="s">
        <v>182</v>
      </c>
      <c r="D270" s="29" t="s">
        <v>177</v>
      </c>
      <c r="E270" s="29" t="s">
        <v>440</v>
      </c>
      <c r="F270" s="50" t="s">
        <v>7</v>
      </c>
      <c r="G270" s="53">
        <v>26.2</v>
      </c>
      <c r="H270" s="53"/>
      <c r="I270" s="53"/>
    </row>
    <row r="271" spans="1:9" ht="15.75">
      <c r="A271" s="58" t="s">
        <v>104</v>
      </c>
      <c r="B271" s="48" t="s">
        <v>193</v>
      </c>
      <c r="C271" s="48" t="s">
        <v>182</v>
      </c>
      <c r="D271" s="48" t="s">
        <v>182</v>
      </c>
      <c r="E271" s="29"/>
      <c r="F271" s="29"/>
      <c r="G271" s="23">
        <f>SUM(G272)</f>
        <v>2000</v>
      </c>
      <c r="H271" s="53"/>
      <c r="I271" s="53"/>
    </row>
    <row r="272" spans="1:9" ht="47.25">
      <c r="A272" s="28" t="s">
        <v>989</v>
      </c>
      <c r="B272" s="29" t="s">
        <v>193</v>
      </c>
      <c r="C272" s="29" t="s">
        <v>182</v>
      </c>
      <c r="D272" s="29" t="s">
        <v>182</v>
      </c>
      <c r="E272" s="29" t="s">
        <v>458</v>
      </c>
      <c r="F272" s="29"/>
      <c r="G272" s="53">
        <f>SUM(G273)</f>
        <v>2000</v>
      </c>
      <c r="H272" s="53"/>
      <c r="I272" s="53"/>
    </row>
    <row r="273" spans="1:9" ht="31.5">
      <c r="A273" s="28" t="s">
        <v>990</v>
      </c>
      <c r="B273" s="29" t="s">
        <v>193</v>
      </c>
      <c r="C273" s="29" t="s">
        <v>182</v>
      </c>
      <c r="D273" s="29" t="s">
        <v>182</v>
      </c>
      <c r="E273" s="29" t="s">
        <v>472</v>
      </c>
      <c r="F273" s="29"/>
      <c r="G273" s="53">
        <f>SUM(G274)</f>
        <v>2000</v>
      </c>
      <c r="H273" s="53"/>
      <c r="I273" s="53"/>
    </row>
    <row r="274" spans="1:9" ht="63">
      <c r="A274" s="28" t="s">
        <v>958</v>
      </c>
      <c r="B274" s="29" t="s">
        <v>193</v>
      </c>
      <c r="C274" s="29" t="s">
        <v>182</v>
      </c>
      <c r="D274" s="29" t="s">
        <v>182</v>
      </c>
      <c r="E274" s="29" t="s">
        <v>959</v>
      </c>
      <c r="F274" s="29"/>
      <c r="G274" s="53">
        <f>SUM(G275)</f>
        <v>2000</v>
      </c>
      <c r="H274" s="53"/>
      <c r="I274" s="53"/>
    </row>
    <row r="275" spans="1:9" ht="47.25">
      <c r="A275" s="28" t="s">
        <v>244</v>
      </c>
      <c r="B275" s="29" t="s">
        <v>193</v>
      </c>
      <c r="C275" s="29" t="s">
        <v>182</v>
      </c>
      <c r="D275" s="29" t="s">
        <v>182</v>
      </c>
      <c r="E275" s="29" t="s">
        <v>959</v>
      </c>
      <c r="F275" s="29" t="s">
        <v>7</v>
      </c>
      <c r="G275" s="53">
        <v>2000</v>
      </c>
      <c r="H275" s="53"/>
      <c r="I275" s="53"/>
    </row>
    <row r="276" spans="1:9" ht="15.75">
      <c r="A276" s="26" t="s">
        <v>205</v>
      </c>
      <c r="B276" s="49" t="s">
        <v>193</v>
      </c>
      <c r="C276" s="49" t="s">
        <v>182</v>
      </c>
      <c r="D276" s="49" t="s">
        <v>143</v>
      </c>
      <c r="E276" s="48"/>
      <c r="F276" s="49"/>
      <c r="G276" s="23">
        <f>SUM(G277)</f>
        <v>43294.2</v>
      </c>
      <c r="H276" s="23">
        <f>SUM(H277)</f>
        <v>42872.3</v>
      </c>
      <c r="I276" s="23">
        <f>SUM(I277)</f>
        <v>42911.8</v>
      </c>
    </row>
    <row r="277" spans="1:9" ht="47.25">
      <c r="A277" s="28" t="s">
        <v>274</v>
      </c>
      <c r="B277" s="50" t="s">
        <v>193</v>
      </c>
      <c r="C277" s="50" t="s">
        <v>182</v>
      </c>
      <c r="D277" s="50" t="s">
        <v>143</v>
      </c>
      <c r="E277" s="29" t="s">
        <v>434</v>
      </c>
      <c r="F277" s="50"/>
      <c r="G277" s="53">
        <f>SUM(G278+G297)</f>
        <v>43294.2</v>
      </c>
      <c r="H277" s="53">
        <f>SUM(H278+H297)</f>
        <v>42872.3</v>
      </c>
      <c r="I277" s="53">
        <f>SUM(I278+I297)</f>
        <v>42911.8</v>
      </c>
    </row>
    <row r="278" spans="1:9" ht="47.25">
      <c r="A278" s="28" t="s">
        <v>26</v>
      </c>
      <c r="B278" s="50" t="s">
        <v>193</v>
      </c>
      <c r="C278" s="50" t="s">
        <v>182</v>
      </c>
      <c r="D278" s="50" t="s">
        <v>143</v>
      </c>
      <c r="E278" s="29" t="s">
        <v>451</v>
      </c>
      <c r="F278" s="50"/>
      <c r="G278" s="53">
        <f>SUM(G279+G288)</f>
        <v>13298.9</v>
      </c>
      <c r="H278" s="53">
        <f>SUM(H279+H288)</f>
        <v>12883.800000000001</v>
      </c>
      <c r="I278" s="53">
        <f>SUM(I279+I288)</f>
        <v>12923.300000000001</v>
      </c>
    </row>
    <row r="279" spans="1:9" ht="47.25">
      <c r="A279" s="28" t="s">
        <v>233</v>
      </c>
      <c r="B279" s="50" t="s">
        <v>193</v>
      </c>
      <c r="C279" s="50" t="s">
        <v>182</v>
      </c>
      <c r="D279" s="50" t="s">
        <v>143</v>
      </c>
      <c r="E279" s="29" t="s">
        <v>452</v>
      </c>
      <c r="F279" s="50"/>
      <c r="G279" s="53">
        <f>G280+G282+G286+G284</f>
        <v>7726</v>
      </c>
      <c r="H279" s="53">
        <f>H280+H282+H286+H284</f>
        <v>7630.2000000000007</v>
      </c>
      <c r="I279" s="53">
        <f>I280+I282+I286+I284</f>
        <v>7669.7000000000007</v>
      </c>
    </row>
    <row r="280" spans="1:9" ht="31.5">
      <c r="A280" s="27" t="s">
        <v>132</v>
      </c>
      <c r="B280" s="50" t="s">
        <v>193</v>
      </c>
      <c r="C280" s="50" t="s">
        <v>182</v>
      </c>
      <c r="D280" s="50" t="s">
        <v>143</v>
      </c>
      <c r="E280" s="29" t="s">
        <v>453</v>
      </c>
      <c r="F280" s="50"/>
      <c r="G280" s="53">
        <f>SUM(G281)</f>
        <v>3121</v>
      </c>
      <c r="H280" s="53">
        <f>SUM(H281)</f>
        <v>2943.4</v>
      </c>
      <c r="I280" s="53">
        <f>SUM(I281)</f>
        <v>2982.9</v>
      </c>
    </row>
    <row r="281" spans="1:9" ht="47.25">
      <c r="A281" s="27" t="s">
        <v>244</v>
      </c>
      <c r="B281" s="50" t="s">
        <v>193</v>
      </c>
      <c r="C281" s="50" t="s">
        <v>182</v>
      </c>
      <c r="D281" s="50" t="s">
        <v>143</v>
      </c>
      <c r="E281" s="29" t="s">
        <v>453</v>
      </c>
      <c r="F281" s="50" t="s">
        <v>7</v>
      </c>
      <c r="G281" s="53">
        <v>3121</v>
      </c>
      <c r="H281" s="53">
        <v>2943.4</v>
      </c>
      <c r="I281" s="53">
        <v>2982.9</v>
      </c>
    </row>
    <row r="282" spans="1:9" ht="15.75">
      <c r="A282" s="28" t="s">
        <v>303</v>
      </c>
      <c r="B282" s="50" t="s">
        <v>193</v>
      </c>
      <c r="C282" s="50" t="s">
        <v>182</v>
      </c>
      <c r="D282" s="50" t="s">
        <v>143</v>
      </c>
      <c r="E282" s="29" t="s">
        <v>454</v>
      </c>
      <c r="F282" s="50"/>
      <c r="G282" s="53">
        <f>SUM(G283)</f>
        <v>771</v>
      </c>
      <c r="H282" s="53">
        <f>SUM(H283)</f>
        <v>771</v>
      </c>
      <c r="I282" s="53">
        <f>SUM(I283)</f>
        <v>771</v>
      </c>
    </row>
    <row r="283" spans="1:9" ht="47.25">
      <c r="A283" s="27" t="s">
        <v>244</v>
      </c>
      <c r="B283" s="50" t="s">
        <v>193</v>
      </c>
      <c r="C283" s="50" t="s">
        <v>182</v>
      </c>
      <c r="D283" s="50" t="s">
        <v>143</v>
      </c>
      <c r="E283" s="29" t="s">
        <v>454</v>
      </c>
      <c r="F283" s="50" t="s">
        <v>7</v>
      </c>
      <c r="G283" s="53">
        <v>771</v>
      </c>
      <c r="H283" s="53">
        <v>771</v>
      </c>
      <c r="I283" s="53">
        <v>771</v>
      </c>
    </row>
    <row r="284" spans="1:9" ht="31.5">
      <c r="A284" s="27" t="s">
        <v>207</v>
      </c>
      <c r="B284" s="50" t="s">
        <v>193</v>
      </c>
      <c r="C284" s="50" t="s">
        <v>182</v>
      </c>
      <c r="D284" s="50" t="s">
        <v>143</v>
      </c>
      <c r="E284" s="29" t="s">
        <v>714</v>
      </c>
      <c r="F284" s="50"/>
      <c r="G284" s="53">
        <f>SUM(G285)</f>
        <v>3537.2</v>
      </c>
      <c r="H284" s="53">
        <f>SUM(H285)</f>
        <v>3619</v>
      </c>
      <c r="I284" s="53">
        <f>SUM(I285)</f>
        <v>3619</v>
      </c>
    </row>
    <row r="285" spans="1:9" ht="47.25">
      <c r="A285" s="27" t="s">
        <v>244</v>
      </c>
      <c r="B285" s="50" t="s">
        <v>193</v>
      </c>
      <c r="C285" s="50" t="s">
        <v>182</v>
      </c>
      <c r="D285" s="50" t="s">
        <v>143</v>
      </c>
      <c r="E285" s="29" t="s">
        <v>714</v>
      </c>
      <c r="F285" s="50" t="s">
        <v>7</v>
      </c>
      <c r="G285" s="53">
        <v>3537.2</v>
      </c>
      <c r="H285" s="53">
        <v>3619</v>
      </c>
      <c r="I285" s="53">
        <v>3619</v>
      </c>
    </row>
    <row r="286" spans="1:9" ht="31.5">
      <c r="A286" s="27" t="s">
        <v>384</v>
      </c>
      <c r="B286" s="50" t="s">
        <v>193</v>
      </c>
      <c r="C286" s="50" t="s">
        <v>182</v>
      </c>
      <c r="D286" s="50" t="s">
        <v>143</v>
      </c>
      <c r="E286" s="29" t="s">
        <v>612</v>
      </c>
      <c r="F286" s="50"/>
      <c r="G286" s="53">
        <f>SUM(G287)</f>
        <v>296.8</v>
      </c>
      <c r="H286" s="53">
        <f>SUM(H287)</f>
        <v>296.8</v>
      </c>
      <c r="I286" s="53">
        <f>SUM(I287)</f>
        <v>296.8</v>
      </c>
    </row>
    <row r="287" spans="1:9" ht="47.25">
      <c r="A287" s="27" t="s">
        <v>244</v>
      </c>
      <c r="B287" s="50" t="s">
        <v>193</v>
      </c>
      <c r="C287" s="50" t="s">
        <v>182</v>
      </c>
      <c r="D287" s="50" t="s">
        <v>143</v>
      </c>
      <c r="E287" s="29" t="s">
        <v>612</v>
      </c>
      <c r="F287" s="50" t="s">
        <v>7</v>
      </c>
      <c r="G287" s="53">
        <v>296.8</v>
      </c>
      <c r="H287" s="53">
        <v>296.8</v>
      </c>
      <c r="I287" s="53">
        <v>296.8</v>
      </c>
    </row>
    <row r="288" spans="1:9" ht="31.5">
      <c r="A288" s="27" t="s">
        <v>19</v>
      </c>
      <c r="B288" s="50" t="s">
        <v>193</v>
      </c>
      <c r="C288" s="50" t="s">
        <v>182</v>
      </c>
      <c r="D288" s="50" t="s">
        <v>143</v>
      </c>
      <c r="E288" s="29" t="s">
        <v>455</v>
      </c>
      <c r="F288" s="50"/>
      <c r="G288" s="53">
        <f>SUM(G291+G295+G293+G289)</f>
        <v>5572.9</v>
      </c>
      <c r="H288" s="53">
        <f>SUM(H291+H295+H293+H289)</f>
        <v>5253.6</v>
      </c>
      <c r="I288" s="53">
        <f>SUM(I291+I295+I293+I289)</f>
        <v>5253.6</v>
      </c>
    </row>
    <row r="289" spans="1:9" ht="31.5">
      <c r="A289" s="27" t="s">
        <v>132</v>
      </c>
      <c r="B289" s="50" t="s">
        <v>193</v>
      </c>
      <c r="C289" s="50" t="s">
        <v>182</v>
      </c>
      <c r="D289" s="50" t="s">
        <v>143</v>
      </c>
      <c r="E289" s="29" t="s">
        <v>456</v>
      </c>
      <c r="F289" s="50"/>
      <c r="G289" s="53">
        <f>SUM(G290)</f>
        <v>400</v>
      </c>
      <c r="H289" s="53">
        <f>SUM(H290)</f>
        <v>400</v>
      </c>
      <c r="I289" s="53">
        <f>SUM(I290)</f>
        <v>400</v>
      </c>
    </row>
    <row r="290" spans="1:9" ht="47.25">
      <c r="A290" s="27" t="s">
        <v>244</v>
      </c>
      <c r="B290" s="50" t="s">
        <v>193</v>
      </c>
      <c r="C290" s="50" t="s">
        <v>182</v>
      </c>
      <c r="D290" s="50" t="s">
        <v>143</v>
      </c>
      <c r="E290" s="29" t="s">
        <v>456</v>
      </c>
      <c r="F290" s="50" t="s">
        <v>7</v>
      </c>
      <c r="G290" s="53">
        <v>400</v>
      </c>
      <c r="H290" s="53">
        <v>400</v>
      </c>
      <c r="I290" s="53">
        <v>400</v>
      </c>
    </row>
    <row r="291" spans="1:9" ht="31.5">
      <c r="A291" s="27" t="s">
        <v>1</v>
      </c>
      <c r="B291" s="50" t="s">
        <v>193</v>
      </c>
      <c r="C291" s="50" t="s">
        <v>182</v>
      </c>
      <c r="D291" s="50" t="s">
        <v>143</v>
      </c>
      <c r="E291" s="29" t="s">
        <v>457</v>
      </c>
      <c r="F291" s="50"/>
      <c r="G291" s="53">
        <f>SUM(G292)</f>
        <v>2252.5</v>
      </c>
      <c r="H291" s="53">
        <f>SUM(H292)</f>
        <v>2151.1</v>
      </c>
      <c r="I291" s="53">
        <f>SUM(I292)</f>
        <v>2151.1</v>
      </c>
    </row>
    <row r="292" spans="1:9" ht="47.25">
      <c r="A292" s="27" t="s">
        <v>244</v>
      </c>
      <c r="B292" s="50" t="s">
        <v>193</v>
      </c>
      <c r="C292" s="50" t="s">
        <v>182</v>
      </c>
      <c r="D292" s="50" t="s">
        <v>143</v>
      </c>
      <c r="E292" s="29" t="s">
        <v>457</v>
      </c>
      <c r="F292" s="50" t="s">
        <v>7</v>
      </c>
      <c r="G292" s="53">
        <v>2252.5</v>
      </c>
      <c r="H292" s="53">
        <v>2151.1</v>
      </c>
      <c r="I292" s="53">
        <v>2151.1</v>
      </c>
    </row>
    <row r="293" spans="1:9" ht="31.5">
      <c r="A293" s="28" t="s">
        <v>670</v>
      </c>
      <c r="B293" s="29" t="s">
        <v>193</v>
      </c>
      <c r="C293" s="50" t="s">
        <v>182</v>
      </c>
      <c r="D293" s="50" t="s">
        <v>143</v>
      </c>
      <c r="E293" s="29" t="s">
        <v>646</v>
      </c>
      <c r="F293" s="29"/>
      <c r="G293" s="53">
        <f>SUM(G294)</f>
        <v>677.9</v>
      </c>
      <c r="H293" s="53">
        <f>SUM(H294)</f>
        <v>460</v>
      </c>
      <c r="I293" s="53">
        <f>SUM(I294)</f>
        <v>460</v>
      </c>
    </row>
    <row r="294" spans="1:9" ht="47.25">
      <c r="A294" s="27" t="s">
        <v>244</v>
      </c>
      <c r="B294" s="29" t="s">
        <v>193</v>
      </c>
      <c r="C294" s="50" t="s">
        <v>182</v>
      </c>
      <c r="D294" s="50" t="s">
        <v>143</v>
      </c>
      <c r="E294" s="29" t="s">
        <v>646</v>
      </c>
      <c r="F294" s="50" t="s">
        <v>7</v>
      </c>
      <c r="G294" s="53">
        <v>677.9</v>
      </c>
      <c r="H294" s="53">
        <v>460</v>
      </c>
      <c r="I294" s="53">
        <v>460</v>
      </c>
    </row>
    <row r="295" spans="1:9" ht="31.5">
      <c r="A295" s="27" t="s">
        <v>207</v>
      </c>
      <c r="B295" s="50" t="s">
        <v>193</v>
      </c>
      <c r="C295" s="50" t="s">
        <v>182</v>
      </c>
      <c r="D295" s="50" t="s">
        <v>143</v>
      </c>
      <c r="E295" s="29" t="s">
        <v>715</v>
      </c>
      <c r="F295" s="50"/>
      <c r="G295" s="53">
        <f>SUM(G296)</f>
        <v>2242.5</v>
      </c>
      <c r="H295" s="53">
        <f>SUM(H296)</f>
        <v>2242.5</v>
      </c>
      <c r="I295" s="53">
        <f>SUM(I296)</f>
        <v>2242.5</v>
      </c>
    </row>
    <row r="296" spans="1:9" ht="47.25">
      <c r="A296" s="27" t="s">
        <v>244</v>
      </c>
      <c r="B296" s="50" t="s">
        <v>193</v>
      </c>
      <c r="C296" s="50" t="s">
        <v>182</v>
      </c>
      <c r="D296" s="50" t="s">
        <v>143</v>
      </c>
      <c r="E296" s="29" t="s">
        <v>715</v>
      </c>
      <c r="F296" s="50" t="s">
        <v>7</v>
      </c>
      <c r="G296" s="53">
        <v>2242.5</v>
      </c>
      <c r="H296" s="53">
        <v>2242.5</v>
      </c>
      <c r="I296" s="53">
        <v>2242.5</v>
      </c>
    </row>
    <row r="297" spans="1:9" ht="31.5">
      <c r="A297" s="28" t="s">
        <v>75</v>
      </c>
      <c r="B297" s="50" t="s">
        <v>193</v>
      </c>
      <c r="C297" s="50" t="s">
        <v>182</v>
      </c>
      <c r="D297" s="50" t="s">
        <v>143</v>
      </c>
      <c r="E297" s="29" t="s">
        <v>459</v>
      </c>
      <c r="F297" s="49"/>
      <c r="G297" s="53">
        <f>SUM(G304+G301+G298)</f>
        <v>29995.3</v>
      </c>
      <c r="H297" s="53">
        <f>SUM(H304+H301+H298)</f>
        <v>29988.5</v>
      </c>
      <c r="I297" s="53">
        <f>SUM(I304+I301+I298)</f>
        <v>29988.5</v>
      </c>
    </row>
    <row r="298" spans="1:9" ht="15.75">
      <c r="A298" s="27" t="s">
        <v>77</v>
      </c>
      <c r="B298" s="50" t="s">
        <v>193</v>
      </c>
      <c r="C298" s="50" t="s">
        <v>182</v>
      </c>
      <c r="D298" s="50" t="s">
        <v>143</v>
      </c>
      <c r="E298" s="29" t="s">
        <v>587</v>
      </c>
      <c r="F298" s="50"/>
      <c r="G298" s="53">
        <f t="shared" ref="G298:I302" si="18">SUM(G299)</f>
        <v>2810.4</v>
      </c>
      <c r="H298" s="53">
        <f t="shared" si="18"/>
        <v>2810.4</v>
      </c>
      <c r="I298" s="53">
        <f t="shared" si="18"/>
        <v>2810.4</v>
      </c>
    </row>
    <row r="299" spans="1:9" ht="31.5">
      <c r="A299" s="27" t="s">
        <v>72</v>
      </c>
      <c r="B299" s="50" t="s">
        <v>193</v>
      </c>
      <c r="C299" s="50" t="s">
        <v>182</v>
      </c>
      <c r="D299" s="50" t="s">
        <v>143</v>
      </c>
      <c r="E299" s="29" t="s">
        <v>587</v>
      </c>
      <c r="F299" s="50"/>
      <c r="G299" s="53">
        <f t="shared" si="18"/>
        <v>2810.4</v>
      </c>
      <c r="H299" s="53">
        <f t="shared" si="18"/>
        <v>2810.4</v>
      </c>
      <c r="I299" s="53">
        <f t="shared" si="18"/>
        <v>2810.4</v>
      </c>
    </row>
    <row r="300" spans="1:9" ht="94.5">
      <c r="A300" s="27" t="s">
        <v>56</v>
      </c>
      <c r="B300" s="50" t="s">
        <v>193</v>
      </c>
      <c r="C300" s="50" t="s">
        <v>182</v>
      </c>
      <c r="D300" s="50" t="s">
        <v>143</v>
      </c>
      <c r="E300" s="29" t="s">
        <v>587</v>
      </c>
      <c r="F300" s="50" t="s">
        <v>64</v>
      </c>
      <c r="G300" s="53">
        <v>2810.4</v>
      </c>
      <c r="H300" s="53">
        <v>2810.4</v>
      </c>
      <c r="I300" s="53">
        <v>2810.4</v>
      </c>
    </row>
    <row r="301" spans="1:9" ht="47.25">
      <c r="A301" s="28" t="s">
        <v>233</v>
      </c>
      <c r="B301" s="29" t="s">
        <v>193</v>
      </c>
      <c r="C301" s="29" t="s">
        <v>182</v>
      </c>
      <c r="D301" s="29" t="s">
        <v>143</v>
      </c>
      <c r="E301" s="29" t="s">
        <v>385</v>
      </c>
      <c r="F301" s="29"/>
      <c r="G301" s="53">
        <f t="shared" si="18"/>
        <v>9.8000000000000007</v>
      </c>
      <c r="H301" s="53">
        <f t="shared" si="18"/>
        <v>9.8000000000000007</v>
      </c>
      <c r="I301" s="53">
        <f t="shared" si="18"/>
        <v>9.8000000000000007</v>
      </c>
    </row>
    <row r="302" spans="1:9" ht="94.5">
      <c r="A302" s="28" t="s">
        <v>647</v>
      </c>
      <c r="B302" s="29" t="s">
        <v>193</v>
      </c>
      <c r="C302" s="29" t="s">
        <v>182</v>
      </c>
      <c r="D302" s="29" t="s">
        <v>143</v>
      </c>
      <c r="E302" s="29" t="s">
        <v>716</v>
      </c>
      <c r="F302" s="29"/>
      <c r="G302" s="53">
        <f t="shared" si="18"/>
        <v>9.8000000000000007</v>
      </c>
      <c r="H302" s="53">
        <f t="shared" si="18"/>
        <v>9.8000000000000007</v>
      </c>
      <c r="I302" s="53">
        <f t="shared" si="18"/>
        <v>9.8000000000000007</v>
      </c>
    </row>
    <row r="303" spans="1:9" ht="47.25">
      <c r="A303" s="28" t="s">
        <v>244</v>
      </c>
      <c r="B303" s="29" t="s">
        <v>193</v>
      </c>
      <c r="C303" s="29" t="s">
        <v>182</v>
      </c>
      <c r="D303" s="29" t="s">
        <v>143</v>
      </c>
      <c r="E303" s="29" t="s">
        <v>716</v>
      </c>
      <c r="F303" s="29" t="s">
        <v>7</v>
      </c>
      <c r="G303" s="53">
        <v>9.8000000000000007</v>
      </c>
      <c r="H303" s="53">
        <v>9.8000000000000007</v>
      </c>
      <c r="I303" s="53">
        <v>9.8000000000000007</v>
      </c>
    </row>
    <row r="304" spans="1:9" ht="31.5">
      <c r="A304" s="28" t="s">
        <v>263</v>
      </c>
      <c r="B304" s="50" t="s">
        <v>193</v>
      </c>
      <c r="C304" s="50" t="s">
        <v>182</v>
      </c>
      <c r="D304" s="50" t="s">
        <v>143</v>
      </c>
      <c r="E304" s="29" t="s">
        <v>588</v>
      </c>
      <c r="F304" s="50"/>
      <c r="G304" s="53">
        <f>SUM(G305)</f>
        <v>27175.1</v>
      </c>
      <c r="H304" s="53">
        <f>SUM(H305)</f>
        <v>27168.3</v>
      </c>
      <c r="I304" s="53">
        <f>SUM(I305)</f>
        <v>27168.3</v>
      </c>
    </row>
    <row r="305" spans="1:9" ht="31.5">
      <c r="A305" s="27" t="s">
        <v>261</v>
      </c>
      <c r="B305" s="50" t="s">
        <v>193</v>
      </c>
      <c r="C305" s="50" t="s">
        <v>182</v>
      </c>
      <c r="D305" s="50" t="s">
        <v>143</v>
      </c>
      <c r="E305" s="29" t="s">
        <v>589</v>
      </c>
      <c r="F305" s="49"/>
      <c r="G305" s="53">
        <f>SUM(G306:G308)</f>
        <v>27175.1</v>
      </c>
      <c r="H305" s="53">
        <f>SUM(H306:H308)</f>
        <v>27168.3</v>
      </c>
      <c r="I305" s="53">
        <f>SUM(I306:I308)</f>
        <v>27168.3</v>
      </c>
    </row>
    <row r="306" spans="1:9" ht="94.5">
      <c r="A306" s="27" t="s">
        <v>56</v>
      </c>
      <c r="B306" s="50" t="s">
        <v>193</v>
      </c>
      <c r="C306" s="50" t="s">
        <v>182</v>
      </c>
      <c r="D306" s="50" t="s">
        <v>143</v>
      </c>
      <c r="E306" s="29" t="s">
        <v>589</v>
      </c>
      <c r="F306" s="50" t="s">
        <v>64</v>
      </c>
      <c r="G306" s="53">
        <v>24431.8</v>
      </c>
      <c r="H306" s="53">
        <v>24431.8</v>
      </c>
      <c r="I306" s="53">
        <v>24431.8</v>
      </c>
    </row>
    <row r="307" spans="1:9" ht="47.25">
      <c r="A307" s="28" t="s">
        <v>265</v>
      </c>
      <c r="B307" s="50" t="s">
        <v>193</v>
      </c>
      <c r="C307" s="50" t="s">
        <v>182</v>
      </c>
      <c r="D307" s="50" t="s">
        <v>143</v>
      </c>
      <c r="E307" s="29" t="s">
        <v>589</v>
      </c>
      <c r="F307" s="50" t="s">
        <v>160</v>
      </c>
      <c r="G307" s="53">
        <v>2548.6</v>
      </c>
      <c r="H307" s="53">
        <v>2541.8000000000002</v>
      </c>
      <c r="I307" s="53">
        <v>2541.8000000000002</v>
      </c>
    </row>
    <row r="308" spans="1:9" ht="15.75">
      <c r="A308" s="27" t="s">
        <v>252</v>
      </c>
      <c r="B308" s="50" t="s">
        <v>193</v>
      </c>
      <c r="C308" s="50" t="s">
        <v>182</v>
      </c>
      <c r="D308" s="50" t="s">
        <v>143</v>
      </c>
      <c r="E308" s="29" t="s">
        <v>589</v>
      </c>
      <c r="F308" s="50" t="s">
        <v>253</v>
      </c>
      <c r="G308" s="53">
        <v>194.7</v>
      </c>
      <c r="H308" s="53">
        <v>194.7</v>
      </c>
      <c r="I308" s="53">
        <v>194.7</v>
      </c>
    </row>
    <row r="309" spans="1:9" ht="15.75">
      <c r="A309" s="61" t="s">
        <v>153</v>
      </c>
      <c r="B309" s="47" t="s">
        <v>193</v>
      </c>
      <c r="C309" s="47" t="s">
        <v>144</v>
      </c>
      <c r="D309" s="47" t="s">
        <v>178</v>
      </c>
      <c r="E309" s="46"/>
      <c r="F309" s="47"/>
      <c r="G309" s="52">
        <f>SUM(G316+G310)</f>
        <v>52608.3</v>
      </c>
      <c r="H309" s="52">
        <f>SUM(H316)</f>
        <v>22608.3</v>
      </c>
      <c r="I309" s="52">
        <f>SUM(I316)</f>
        <v>22608.3</v>
      </c>
    </row>
    <row r="310" spans="1:9" ht="15.75">
      <c r="A310" s="58" t="s">
        <v>155</v>
      </c>
      <c r="B310" s="49" t="s">
        <v>193</v>
      </c>
      <c r="C310" s="48" t="s">
        <v>144</v>
      </c>
      <c r="D310" s="48" t="s">
        <v>177</v>
      </c>
      <c r="E310" s="48"/>
      <c r="F310" s="49"/>
      <c r="G310" s="23">
        <f>SUM(G311)</f>
        <v>30000</v>
      </c>
      <c r="H310" s="23"/>
      <c r="I310" s="23"/>
    </row>
    <row r="311" spans="1:9" ht="47.25">
      <c r="A311" s="28" t="s">
        <v>991</v>
      </c>
      <c r="B311" s="29" t="s">
        <v>193</v>
      </c>
      <c r="C311" s="29" t="s">
        <v>144</v>
      </c>
      <c r="D311" s="29" t="s">
        <v>177</v>
      </c>
      <c r="E311" s="29" t="s">
        <v>480</v>
      </c>
      <c r="F311" s="29"/>
      <c r="G311" s="53">
        <f>SUM(G312)</f>
        <v>30000</v>
      </c>
      <c r="H311" s="23"/>
      <c r="I311" s="23"/>
    </row>
    <row r="312" spans="1:9" ht="63">
      <c r="A312" s="28" t="s">
        <v>992</v>
      </c>
      <c r="B312" s="29" t="s">
        <v>193</v>
      </c>
      <c r="C312" s="29" t="s">
        <v>144</v>
      </c>
      <c r="D312" s="29" t="s">
        <v>177</v>
      </c>
      <c r="E312" s="29" t="s">
        <v>590</v>
      </c>
      <c r="F312" s="29"/>
      <c r="G312" s="53">
        <f>SUM(G313)</f>
        <v>30000</v>
      </c>
      <c r="H312" s="23"/>
      <c r="I312" s="23"/>
    </row>
    <row r="313" spans="1:9" ht="31.5">
      <c r="A313" s="28" t="s">
        <v>130</v>
      </c>
      <c r="B313" s="29" t="s">
        <v>193</v>
      </c>
      <c r="C313" s="29" t="s">
        <v>144</v>
      </c>
      <c r="D313" s="29" t="s">
        <v>177</v>
      </c>
      <c r="E313" s="29" t="s">
        <v>621</v>
      </c>
      <c r="F313" s="29"/>
      <c r="G313" s="53">
        <f>SUM(G314)</f>
        <v>30000</v>
      </c>
      <c r="H313" s="23"/>
      <c r="I313" s="23"/>
    </row>
    <row r="314" spans="1:9" ht="78.75">
      <c r="A314" s="28" t="s">
        <v>741</v>
      </c>
      <c r="B314" s="29" t="s">
        <v>193</v>
      </c>
      <c r="C314" s="29" t="s">
        <v>144</v>
      </c>
      <c r="D314" s="29" t="s">
        <v>177</v>
      </c>
      <c r="E314" s="29" t="s">
        <v>742</v>
      </c>
      <c r="F314" s="29"/>
      <c r="G314" s="53">
        <f>SUM(G315)</f>
        <v>30000</v>
      </c>
      <c r="H314" s="23"/>
      <c r="I314" s="23"/>
    </row>
    <row r="315" spans="1:9" ht="31.5">
      <c r="A315" s="28" t="s">
        <v>57</v>
      </c>
      <c r="B315" s="29" t="s">
        <v>193</v>
      </c>
      <c r="C315" s="29" t="s">
        <v>144</v>
      </c>
      <c r="D315" s="29" t="s">
        <v>177</v>
      </c>
      <c r="E315" s="29" t="s">
        <v>742</v>
      </c>
      <c r="F315" s="29" t="s">
        <v>58</v>
      </c>
      <c r="G315" s="53">
        <v>30000</v>
      </c>
      <c r="H315" s="23"/>
      <c r="I315" s="23"/>
    </row>
    <row r="316" spans="1:9" ht="15.75">
      <c r="A316" s="26" t="s">
        <v>35</v>
      </c>
      <c r="B316" s="49" t="s">
        <v>193</v>
      </c>
      <c r="C316" s="49" t="s">
        <v>144</v>
      </c>
      <c r="D316" s="49" t="s">
        <v>179</v>
      </c>
      <c r="E316" s="48"/>
      <c r="F316" s="49"/>
      <c r="G316" s="23">
        <f>SUM(G317)</f>
        <v>22608.3</v>
      </c>
      <c r="H316" s="23">
        <f>SUM(H317)</f>
        <v>22608.3</v>
      </c>
      <c r="I316" s="23">
        <f>SUM(I317)</f>
        <v>22608.3</v>
      </c>
    </row>
    <row r="317" spans="1:9" ht="47.25">
      <c r="A317" s="28" t="s">
        <v>273</v>
      </c>
      <c r="B317" s="50" t="s">
        <v>193</v>
      </c>
      <c r="C317" s="50" t="s">
        <v>144</v>
      </c>
      <c r="D317" s="50" t="s">
        <v>179</v>
      </c>
      <c r="E317" s="29" t="s">
        <v>434</v>
      </c>
      <c r="F317" s="50"/>
      <c r="G317" s="53">
        <f>SUM(G318+G327)</f>
        <v>22608.3</v>
      </c>
      <c r="H317" s="53">
        <f>SUM(H318+H327)</f>
        <v>22608.3</v>
      </c>
      <c r="I317" s="53">
        <f>SUM(I318+I327)</f>
        <v>22608.3</v>
      </c>
    </row>
    <row r="318" spans="1:9" ht="47.25">
      <c r="A318" s="28" t="s">
        <v>82</v>
      </c>
      <c r="B318" s="50" t="s">
        <v>193</v>
      </c>
      <c r="C318" s="50" t="s">
        <v>144</v>
      </c>
      <c r="D318" s="50" t="s">
        <v>179</v>
      </c>
      <c r="E318" s="29" t="s">
        <v>435</v>
      </c>
      <c r="F318" s="50"/>
      <c r="G318" s="53">
        <f>SUM(G319+G322)</f>
        <v>9143.5</v>
      </c>
      <c r="H318" s="53">
        <f>SUM(H319+H322)</f>
        <v>9143.5</v>
      </c>
      <c r="I318" s="53">
        <f>SUM(I319+I322)</f>
        <v>9143.5</v>
      </c>
    </row>
    <row r="319" spans="1:9" ht="31.5">
      <c r="A319" s="28" t="s">
        <v>130</v>
      </c>
      <c r="B319" s="50" t="s">
        <v>193</v>
      </c>
      <c r="C319" s="50" t="s">
        <v>144</v>
      </c>
      <c r="D319" s="50" t="s">
        <v>179</v>
      </c>
      <c r="E319" s="29" t="s">
        <v>600</v>
      </c>
      <c r="F319" s="50"/>
      <c r="G319" s="53">
        <f t="shared" ref="G319:I320" si="19">SUM(G320)</f>
        <v>6922.4</v>
      </c>
      <c r="H319" s="53">
        <f t="shared" si="19"/>
        <v>6922.4</v>
      </c>
      <c r="I319" s="53">
        <f t="shared" si="19"/>
        <v>6922.4</v>
      </c>
    </row>
    <row r="320" spans="1:9" ht="110.25">
      <c r="A320" s="27" t="s">
        <v>320</v>
      </c>
      <c r="B320" s="50" t="s">
        <v>193</v>
      </c>
      <c r="C320" s="50" t="s">
        <v>144</v>
      </c>
      <c r="D320" s="50" t="s">
        <v>179</v>
      </c>
      <c r="E320" s="29" t="s">
        <v>717</v>
      </c>
      <c r="F320" s="50"/>
      <c r="G320" s="53">
        <f t="shared" si="19"/>
        <v>6922.4</v>
      </c>
      <c r="H320" s="53">
        <f t="shared" si="19"/>
        <v>6922.4</v>
      </c>
      <c r="I320" s="53">
        <f t="shared" si="19"/>
        <v>6922.4</v>
      </c>
    </row>
    <row r="321" spans="1:9" ht="31.5">
      <c r="A321" s="27" t="s">
        <v>57</v>
      </c>
      <c r="B321" s="50" t="s">
        <v>193</v>
      </c>
      <c r="C321" s="50" t="s">
        <v>144</v>
      </c>
      <c r="D321" s="50" t="s">
        <v>179</v>
      </c>
      <c r="E321" s="29" t="s">
        <v>717</v>
      </c>
      <c r="F321" s="50" t="s">
        <v>58</v>
      </c>
      <c r="G321" s="53">
        <v>6922.4</v>
      </c>
      <c r="H321" s="53">
        <v>6922.4</v>
      </c>
      <c r="I321" s="53">
        <v>6922.4</v>
      </c>
    </row>
    <row r="322" spans="1:9" ht="47.25">
      <c r="A322" s="28" t="s">
        <v>233</v>
      </c>
      <c r="B322" s="50" t="s">
        <v>193</v>
      </c>
      <c r="C322" s="50" t="s">
        <v>144</v>
      </c>
      <c r="D322" s="50" t="s">
        <v>179</v>
      </c>
      <c r="E322" s="29" t="s">
        <v>436</v>
      </c>
      <c r="F322" s="50"/>
      <c r="G322" s="53">
        <f>SUM(G323+G325)</f>
        <v>2221.1000000000004</v>
      </c>
      <c r="H322" s="53">
        <f>SUM(H323+H325)</f>
        <v>2221.1000000000004</v>
      </c>
      <c r="I322" s="53">
        <f>SUM(I323+I325)</f>
        <v>2221.1000000000004</v>
      </c>
    </row>
    <row r="323" spans="1:9" ht="31.5">
      <c r="A323" s="27" t="s">
        <v>268</v>
      </c>
      <c r="B323" s="50" t="s">
        <v>193</v>
      </c>
      <c r="C323" s="50" t="s">
        <v>144</v>
      </c>
      <c r="D323" s="50" t="s">
        <v>179</v>
      </c>
      <c r="E323" s="29" t="s">
        <v>461</v>
      </c>
      <c r="F323" s="50"/>
      <c r="G323" s="53">
        <f>SUM(G324)</f>
        <v>171.8</v>
      </c>
      <c r="H323" s="53">
        <f>SUM(H324)</f>
        <v>171.8</v>
      </c>
      <c r="I323" s="53">
        <f>SUM(I324)</f>
        <v>171.8</v>
      </c>
    </row>
    <row r="324" spans="1:9" ht="47.25">
      <c r="A324" s="27" t="s">
        <v>244</v>
      </c>
      <c r="B324" s="50" t="s">
        <v>193</v>
      </c>
      <c r="C324" s="50" t="s">
        <v>144</v>
      </c>
      <c r="D324" s="50" t="s">
        <v>179</v>
      </c>
      <c r="E324" s="29" t="s">
        <v>461</v>
      </c>
      <c r="F324" s="50" t="s">
        <v>7</v>
      </c>
      <c r="G324" s="53">
        <v>171.8</v>
      </c>
      <c r="H324" s="53">
        <v>171.8</v>
      </c>
      <c r="I324" s="53">
        <v>171.8</v>
      </c>
    </row>
    <row r="325" spans="1:9" ht="126">
      <c r="A325" s="64" t="s">
        <v>718</v>
      </c>
      <c r="B325" s="50" t="s">
        <v>193</v>
      </c>
      <c r="C325" s="50" t="s">
        <v>144</v>
      </c>
      <c r="D325" s="50" t="s">
        <v>179</v>
      </c>
      <c r="E325" s="29" t="s">
        <v>719</v>
      </c>
      <c r="F325" s="50"/>
      <c r="G325" s="53">
        <f>SUM(G326)</f>
        <v>2049.3000000000002</v>
      </c>
      <c r="H325" s="53">
        <f>SUM(H326)</f>
        <v>2049.3000000000002</v>
      </c>
      <c r="I325" s="53">
        <f>SUM(I326)</f>
        <v>2049.3000000000002</v>
      </c>
    </row>
    <row r="326" spans="1:9" ht="47.25">
      <c r="A326" s="27" t="s">
        <v>244</v>
      </c>
      <c r="B326" s="50" t="s">
        <v>193</v>
      </c>
      <c r="C326" s="50" t="s">
        <v>144</v>
      </c>
      <c r="D326" s="50" t="s">
        <v>179</v>
      </c>
      <c r="E326" s="29" t="s">
        <v>719</v>
      </c>
      <c r="F326" s="50" t="s">
        <v>7</v>
      </c>
      <c r="G326" s="53">
        <v>2049.3000000000002</v>
      </c>
      <c r="H326" s="53">
        <v>2049.3000000000002</v>
      </c>
      <c r="I326" s="53">
        <v>2049.3000000000002</v>
      </c>
    </row>
    <row r="327" spans="1:9" ht="31.5">
      <c r="A327" s="28" t="s">
        <v>75</v>
      </c>
      <c r="B327" s="50" t="s">
        <v>193</v>
      </c>
      <c r="C327" s="50" t="s">
        <v>144</v>
      </c>
      <c r="D327" s="50" t="s">
        <v>179</v>
      </c>
      <c r="E327" s="29" t="s">
        <v>459</v>
      </c>
      <c r="F327" s="50"/>
      <c r="G327" s="53">
        <f>SUM(G328)</f>
        <v>13464.8</v>
      </c>
      <c r="H327" s="53">
        <f t="shared" ref="H327:I329" si="20">SUM(H328)</f>
        <v>13464.8</v>
      </c>
      <c r="I327" s="53">
        <f t="shared" si="20"/>
        <v>13464.8</v>
      </c>
    </row>
    <row r="328" spans="1:9" ht="31.5">
      <c r="A328" s="28" t="s">
        <v>130</v>
      </c>
      <c r="B328" s="50" t="s">
        <v>193</v>
      </c>
      <c r="C328" s="50" t="s">
        <v>144</v>
      </c>
      <c r="D328" s="50" t="s">
        <v>179</v>
      </c>
      <c r="E328" s="29" t="s">
        <v>460</v>
      </c>
      <c r="F328" s="50"/>
      <c r="G328" s="53">
        <f>SUM(G329)</f>
        <v>13464.8</v>
      </c>
      <c r="H328" s="53">
        <f t="shared" si="20"/>
        <v>13464.8</v>
      </c>
      <c r="I328" s="53">
        <f t="shared" si="20"/>
        <v>13464.8</v>
      </c>
    </row>
    <row r="329" spans="1:9" ht="126">
      <c r="A329" s="27" t="s">
        <v>720</v>
      </c>
      <c r="B329" s="50" t="s">
        <v>193</v>
      </c>
      <c r="C329" s="50" t="s">
        <v>144</v>
      </c>
      <c r="D329" s="50" t="s">
        <v>179</v>
      </c>
      <c r="E329" s="29" t="s">
        <v>721</v>
      </c>
      <c r="F329" s="50"/>
      <c r="G329" s="53">
        <f>SUM(G330)</f>
        <v>13464.8</v>
      </c>
      <c r="H329" s="53">
        <f t="shared" si="20"/>
        <v>13464.8</v>
      </c>
      <c r="I329" s="53">
        <f t="shared" si="20"/>
        <v>13464.8</v>
      </c>
    </row>
    <row r="330" spans="1:9" ht="31.5">
      <c r="A330" s="27" t="s">
        <v>57</v>
      </c>
      <c r="B330" s="50" t="s">
        <v>193</v>
      </c>
      <c r="C330" s="50" t="s">
        <v>144</v>
      </c>
      <c r="D330" s="50" t="s">
        <v>179</v>
      </c>
      <c r="E330" s="29" t="s">
        <v>721</v>
      </c>
      <c r="F330" s="50" t="s">
        <v>58</v>
      </c>
      <c r="G330" s="53">
        <v>13464.8</v>
      </c>
      <c r="H330" s="53">
        <v>13464.8</v>
      </c>
      <c r="I330" s="53">
        <v>13464.8</v>
      </c>
    </row>
    <row r="331" spans="1:9" ht="47.25">
      <c r="A331" s="20" t="s">
        <v>139</v>
      </c>
      <c r="B331" s="51" t="s">
        <v>269</v>
      </c>
      <c r="C331" s="51"/>
      <c r="D331" s="51"/>
      <c r="E331" s="12"/>
      <c r="F331" s="51"/>
      <c r="G331" s="70">
        <f>SUM(G332+G362+G434)</f>
        <v>168278.2</v>
      </c>
      <c r="H331" s="70">
        <f>SUM(H332+H362+H434)</f>
        <v>92886.6</v>
      </c>
      <c r="I331" s="70">
        <f>SUM(I332+I362+I434)</f>
        <v>93110.299999999988</v>
      </c>
    </row>
    <row r="332" spans="1:9" ht="15.75">
      <c r="A332" s="61" t="s">
        <v>151</v>
      </c>
      <c r="B332" s="46" t="s">
        <v>269</v>
      </c>
      <c r="C332" s="47" t="s">
        <v>182</v>
      </c>
      <c r="D332" s="47" t="s">
        <v>178</v>
      </c>
      <c r="E332" s="46"/>
      <c r="F332" s="47"/>
      <c r="G332" s="52">
        <f>SUM(G333+G353+G347)</f>
        <v>31327.999999999996</v>
      </c>
      <c r="H332" s="52">
        <f>SUM(H333+H353)</f>
        <v>30133.1</v>
      </c>
      <c r="I332" s="52">
        <f>SUM(I333+I353)</f>
        <v>30157.9</v>
      </c>
    </row>
    <row r="333" spans="1:9" ht="15.75">
      <c r="A333" s="26" t="s">
        <v>103</v>
      </c>
      <c r="B333" s="49" t="s">
        <v>269</v>
      </c>
      <c r="C333" s="49" t="s">
        <v>182</v>
      </c>
      <c r="D333" s="49" t="s">
        <v>177</v>
      </c>
      <c r="E333" s="48"/>
      <c r="F333" s="49"/>
      <c r="G333" s="23">
        <f>SUM(G334)</f>
        <v>30570.799999999999</v>
      </c>
      <c r="H333" s="23">
        <f>SUM(H334)</f>
        <v>29763.1</v>
      </c>
      <c r="I333" s="23">
        <f>SUM(I334)</f>
        <v>29787.9</v>
      </c>
    </row>
    <row r="334" spans="1:9" ht="63">
      <c r="A334" s="28" t="s">
        <v>275</v>
      </c>
      <c r="B334" s="50" t="s">
        <v>269</v>
      </c>
      <c r="C334" s="50" t="s">
        <v>182</v>
      </c>
      <c r="D334" s="50" t="s">
        <v>177</v>
      </c>
      <c r="E334" s="29" t="s">
        <v>462</v>
      </c>
      <c r="F334" s="50"/>
      <c r="G334" s="53">
        <f>SUM(G335+G339+G343)</f>
        <v>30570.799999999999</v>
      </c>
      <c r="H334" s="53">
        <f>SUM(H335+H339)</f>
        <v>29763.1</v>
      </c>
      <c r="I334" s="53">
        <f>SUM(I335+I339)</f>
        <v>29787.9</v>
      </c>
    </row>
    <row r="335" spans="1:9" ht="63">
      <c r="A335" s="28" t="s">
        <v>27</v>
      </c>
      <c r="B335" s="50" t="s">
        <v>269</v>
      </c>
      <c r="C335" s="50" t="s">
        <v>182</v>
      </c>
      <c r="D335" s="50" t="s">
        <v>177</v>
      </c>
      <c r="E335" s="29" t="s">
        <v>463</v>
      </c>
      <c r="F335" s="50"/>
      <c r="G335" s="53">
        <f>SUM(G336)</f>
        <v>30440.799999999999</v>
      </c>
      <c r="H335" s="53">
        <f t="shared" ref="H335:I337" si="21">SUM(H336)</f>
        <v>29683.1</v>
      </c>
      <c r="I335" s="53">
        <f t="shared" si="21"/>
        <v>29707.9</v>
      </c>
    </row>
    <row r="336" spans="1:9" ht="47.25">
      <c r="A336" s="28" t="s">
        <v>233</v>
      </c>
      <c r="B336" s="50" t="s">
        <v>269</v>
      </c>
      <c r="C336" s="50" t="s">
        <v>182</v>
      </c>
      <c r="D336" s="50" t="s">
        <v>177</v>
      </c>
      <c r="E336" s="29" t="s">
        <v>464</v>
      </c>
      <c r="F336" s="50"/>
      <c r="G336" s="53">
        <f>SUM(G337)</f>
        <v>30440.799999999999</v>
      </c>
      <c r="H336" s="53">
        <f t="shared" si="21"/>
        <v>29683.1</v>
      </c>
      <c r="I336" s="53">
        <f t="shared" si="21"/>
        <v>29707.9</v>
      </c>
    </row>
    <row r="337" spans="1:9" ht="31.5">
      <c r="A337" s="28" t="s">
        <v>39</v>
      </c>
      <c r="B337" s="50" t="s">
        <v>269</v>
      </c>
      <c r="C337" s="50" t="s">
        <v>182</v>
      </c>
      <c r="D337" s="50" t="s">
        <v>177</v>
      </c>
      <c r="E337" s="29" t="s">
        <v>465</v>
      </c>
      <c r="F337" s="50"/>
      <c r="G337" s="53">
        <f>SUM(G338)</f>
        <v>30440.799999999999</v>
      </c>
      <c r="H337" s="53">
        <f t="shared" si="21"/>
        <v>29683.1</v>
      </c>
      <c r="I337" s="53">
        <f t="shared" si="21"/>
        <v>29707.9</v>
      </c>
    </row>
    <row r="338" spans="1:9" ht="47.25">
      <c r="A338" s="27" t="s">
        <v>244</v>
      </c>
      <c r="B338" s="50" t="s">
        <v>269</v>
      </c>
      <c r="C338" s="50" t="s">
        <v>182</v>
      </c>
      <c r="D338" s="50" t="s">
        <v>177</v>
      </c>
      <c r="E338" s="29" t="s">
        <v>465</v>
      </c>
      <c r="F338" s="50" t="s">
        <v>7</v>
      </c>
      <c r="G338" s="53">
        <v>30440.799999999999</v>
      </c>
      <c r="H338" s="53">
        <v>29683.1</v>
      </c>
      <c r="I338" s="53">
        <v>29707.9</v>
      </c>
    </row>
    <row r="339" spans="1:9" ht="47.25">
      <c r="A339" s="28" t="s">
        <v>30</v>
      </c>
      <c r="B339" s="50" t="s">
        <v>269</v>
      </c>
      <c r="C339" s="50" t="s">
        <v>182</v>
      </c>
      <c r="D339" s="50" t="s">
        <v>177</v>
      </c>
      <c r="E339" s="29" t="s">
        <v>466</v>
      </c>
      <c r="F339" s="50"/>
      <c r="G339" s="53">
        <f>SUM(G341)</f>
        <v>80</v>
      </c>
      <c r="H339" s="53">
        <f>SUM(H341)</f>
        <v>80</v>
      </c>
      <c r="I339" s="53">
        <f>SUM(I341)</f>
        <v>80</v>
      </c>
    </row>
    <row r="340" spans="1:9" ht="31.5">
      <c r="A340" s="27" t="s">
        <v>19</v>
      </c>
      <c r="B340" s="50" t="s">
        <v>269</v>
      </c>
      <c r="C340" s="50" t="s">
        <v>182</v>
      </c>
      <c r="D340" s="50" t="s">
        <v>177</v>
      </c>
      <c r="E340" s="29" t="s">
        <v>467</v>
      </c>
      <c r="F340" s="50"/>
      <c r="G340" s="53">
        <f t="shared" ref="G340:I341" si="22">SUM(G341)</f>
        <v>80</v>
      </c>
      <c r="H340" s="53">
        <f t="shared" si="22"/>
        <v>80</v>
      </c>
      <c r="I340" s="53">
        <f t="shared" si="22"/>
        <v>80</v>
      </c>
    </row>
    <row r="341" spans="1:9" ht="31.5">
      <c r="A341" s="28" t="s">
        <v>43</v>
      </c>
      <c r="B341" s="50" t="s">
        <v>269</v>
      </c>
      <c r="C341" s="50" t="s">
        <v>182</v>
      </c>
      <c r="D341" s="50" t="s">
        <v>177</v>
      </c>
      <c r="E341" s="29" t="s">
        <v>468</v>
      </c>
      <c r="F341" s="50"/>
      <c r="G341" s="53">
        <f t="shared" si="22"/>
        <v>80</v>
      </c>
      <c r="H341" s="53">
        <f t="shared" si="22"/>
        <v>80</v>
      </c>
      <c r="I341" s="53">
        <f t="shared" si="22"/>
        <v>80</v>
      </c>
    </row>
    <row r="342" spans="1:9" ht="47.25">
      <c r="A342" s="27" t="s">
        <v>244</v>
      </c>
      <c r="B342" s="50" t="s">
        <v>269</v>
      </c>
      <c r="C342" s="50" t="s">
        <v>182</v>
      </c>
      <c r="D342" s="50" t="s">
        <v>177</v>
      </c>
      <c r="E342" s="29" t="s">
        <v>468</v>
      </c>
      <c r="F342" s="50" t="s">
        <v>7</v>
      </c>
      <c r="G342" s="53">
        <v>80</v>
      </c>
      <c r="H342" s="53">
        <v>80</v>
      </c>
      <c r="I342" s="53">
        <v>80</v>
      </c>
    </row>
    <row r="343" spans="1:9" ht="47.25">
      <c r="A343" s="28" t="s">
        <v>993</v>
      </c>
      <c r="B343" s="29" t="s">
        <v>269</v>
      </c>
      <c r="C343" s="29" t="s">
        <v>182</v>
      </c>
      <c r="D343" s="29" t="s">
        <v>177</v>
      </c>
      <c r="E343" s="29" t="s">
        <v>469</v>
      </c>
      <c r="F343" s="29"/>
      <c r="G343" s="53">
        <f>SUM(G344)</f>
        <v>50</v>
      </c>
      <c r="H343" s="53"/>
      <c r="I343" s="53"/>
    </row>
    <row r="344" spans="1:9" ht="31.5">
      <c r="A344" s="28" t="s">
        <v>19</v>
      </c>
      <c r="B344" s="29" t="s">
        <v>269</v>
      </c>
      <c r="C344" s="29" t="s">
        <v>182</v>
      </c>
      <c r="D344" s="29" t="s">
        <v>177</v>
      </c>
      <c r="E344" s="29" t="s">
        <v>934</v>
      </c>
      <c r="F344" s="29"/>
      <c r="G344" s="53">
        <f>SUM(G345)</f>
        <v>50</v>
      </c>
      <c r="H344" s="53"/>
      <c r="I344" s="53"/>
    </row>
    <row r="345" spans="1:9" ht="31.5">
      <c r="A345" s="28" t="s">
        <v>926</v>
      </c>
      <c r="B345" s="29" t="s">
        <v>269</v>
      </c>
      <c r="C345" s="29" t="s">
        <v>182</v>
      </c>
      <c r="D345" s="29" t="s">
        <v>177</v>
      </c>
      <c r="E345" s="29" t="s">
        <v>935</v>
      </c>
      <c r="F345" s="29"/>
      <c r="G345" s="53">
        <f>SUM(G346)</f>
        <v>50</v>
      </c>
      <c r="H345" s="53"/>
      <c r="I345" s="53"/>
    </row>
    <row r="346" spans="1:9" ht="47.25">
      <c r="A346" s="28" t="s">
        <v>244</v>
      </c>
      <c r="B346" s="29" t="s">
        <v>269</v>
      </c>
      <c r="C346" s="29" t="s">
        <v>182</v>
      </c>
      <c r="D346" s="29" t="s">
        <v>177</v>
      </c>
      <c r="E346" s="29" t="s">
        <v>935</v>
      </c>
      <c r="F346" s="29" t="s">
        <v>7</v>
      </c>
      <c r="G346" s="53">
        <v>50</v>
      </c>
      <c r="H346" s="53"/>
      <c r="I346" s="53"/>
    </row>
    <row r="347" spans="1:9" ht="47.25">
      <c r="A347" s="26" t="s">
        <v>44</v>
      </c>
      <c r="B347" s="48" t="s">
        <v>269</v>
      </c>
      <c r="C347" s="48" t="s">
        <v>182</v>
      </c>
      <c r="D347" s="48" t="s">
        <v>180</v>
      </c>
      <c r="E347" s="29"/>
      <c r="F347" s="29"/>
      <c r="G347" s="23">
        <f>SUM(G348)</f>
        <v>1.6</v>
      </c>
      <c r="H347" s="53"/>
      <c r="I347" s="53"/>
    </row>
    <row r="348" spans="1:9" ht="47.25">
      <c r="A348" s="28" t="s">
        <v>994</v>
      </c>
      <c r="B348" s="29" t="s">
        <v>269</v>
      </c>
      <c r="C348" s="29" t="s">
        <v>182</v>
      </c>
      <c r="D348" s="29" t="s">
        <v>180</v>
      </c>
      <c r="E348" s="29" t="s">
        <v>462</v>
      </c>
      <c r="F348" s="29"/>
      <c r="G348" s="53">
        <f>SUM(G349)</f>
        <v>1.6</v>
      </c>
      <c r="H348" s="53"/>
      <c r="I348" s="53"/>
    </row>
    <row r="349" spans="1:9" ht="31.5">
      <c r="A349" s="28" t="s">
        <v>995</v>
      </c>
      <c r="B349" s="29" t="s">
        <v>269</v>
      </c>
      <c r="C349" s="29" t="s">
        <v>182</v>
      </c>
      <c r="D349" s="29" t="s">
        <v>180</v>
      </c>
      <c r="E349" s="29" t="s">
        <v>591</v>
      </c>
      <c r="F349" s="29"/>
      <c r="G349" s="53">
        <f>SUM(G350)</f>
        <v>1.6</v>
      </c>
      <c r="H349" s="53"/>
      <c r="I349" s="53"/>
    </row>
    <row r="350" spans="1:9" ht="15.75">
      <c r="A350" s="28" t="s">
        <v>77</v>
      </c>
      <c r="B350" s="29" t="s">
        <v>269</v>
      </c>
      <c r="C350" s="29" t="s">
        <v>182</v>
      </c>
      <c r="D350" s="29" t="s">
        <v>180</v>
      </c>
      <c r="E350" s="29" t="s">
        <v>592</v>
      </c>
      <c r="F350" s="29"/>
      <c r="G350" s="53">
        <f>SUM(G351)</f>
        <v>1.6</v>
      </c>
      <c r="H350" s="53"/>
      <c r="I350" s="53"/>
    </row>
    <row r="351" spans="1:9" ht="31.5">
      <c r="A351" s="28" t="s">
        <v>335</v>
      </c>
      <c r="B351" s="29" t="s">
        <v>269</v>
      </c>
      <c r="C351" s="29" t="s">
        <v>182</v>
      </c>
      <c r="D351" s="29" t="s">
        <v>180</v>
      </c>
      <c r="E351" s="29" t="s">
        <v>593</v>
      </c>
      <c r="F351" s="29"/>
      <c r="G351" s="53">
        <f>SUM(G352)</f>
        <v>1.6</v>
      </c>
      <c r="H351" s="53"/>
      <c r="I351" s="53"/>
    </row>
    <row r="352" spans="1:9" ht="47.25">
      <c r="A352" s="28" t="s">
        <v>265</v>
      </c>
      <c r="B352" s="29" t="s">
        <v>269</v>
      </c>
      <c r="C352" s="29" t="s">
        <v>182</v>
      </c>
      <c r="D352" s="29" t="s">
        <v>180</v>
      </c>
      <c r="E352" s="29" t="s">
        <v>593</v>
      </c>
      <c r="F352" s="29" t="s">
        <v>160</v>
      </c>
      <c r="G352" s="53">
        <v>1.6</v>
      </c>
      <c r="H352" s="53"/>
      <c r="I352" s="53"/>
    </row>
    <row r="353" spans="1:9" ht="15.75">
      <c r="A353" s="26" t="s">
        <v>104</v>
      </c>
      <c r="B353" s="49" t="s">
        <v>269</v>
      </c>
      <c r="C353" s="49" t="s">
        <v>182</v>
      </c>
      <c r="D353" s="49" t="s">
        <v>182</v>
      </c>
      <c r="E353" s="48"/>
      <c r="F353" s="49"/>
      <c r="G353" s="23">
        <f>SUM(G354)</f>
        <v>755.6</v>
      </c>
      <c r="H353" s="23">
        <f>SUM(H354)</f>
        <v>370</v>
      </c>
      <c r="I353" s="23">
        <f>SUM(I354)</f>
        <v>370</v>
      </c>
    </row>
    <row r="354" spans="1:9" ht="47.25">
      <c r="A354" s="27" t="s">
        <v>276</v>
      </c>
      <c r="B354" s="50" t="s">
        <v>269</v>
      </c>
      <c r="C354" s="50" t="s">
        <v>182</v>
      </c>
      <c r="D354" s="50" t="s">
        <v>182</v>
      </c>
      <c r="E354" s="29" t="s">
        <v>458</v>
      </c>
      <c r="F354" s="50"/>
      <c r="G354" s="53">
        <f>SUM(G355+G359)</f>
        <v>755.6</v>
      </c>
      <c r="H354" s="53">
        <f>SUM(H355+H359)</f>
        <v>370</v>
      </c>
      <c r="I354" s="53">
        <f>SUM(I355+I359)</f>
        <v>370</v>
      </c>
    </row>
    <row r="355" spans="1:9" ht="31.5">
      <c r="A355" s="27" t="s">
        <v>199</v>
      </c>
      <c r="B355" s="50" t="s">
        <v>269</v>
      </c>
      <c r="C355" s="50" t="s">
        <v>182</v>
      </c>
      <c r="D355" s="50" t="s">
        <v>182</v>
      </c>
      <c r="E355" s="29" t="s">
        <v>470</v>
      </c>
      <c r="F355" s="50"/>
      <c r="G355" s="53">
        <f>SUM(G356)</f>
        <v>392.6</v>
      </c>
      <c r="H355" s="53">
        <f>SUM(H356)</f>
        <v>370</v>
      </c>
      <c r="I355" s="53">
        <f>SUM(I356)</f>
        <v>370</v>
      </c>
    </row>
    <row r="356" spans="1:9" ht="31.5">
      <c r="A356" s="27" t="s">
        <v>289</v>
      </c>
      <c r="B356" s="50" t="s">
        <v>269</v>
      </c>
      <c r="C356" s="50" t="s">
        <v>182</v>
      </c>
      <c r="D356" s="50" t="s">
        <v>182</v>
      </c>
      <c r="E356" s="29" t="s">
        <v>471</v>
      </c>
      <c r="F356" s="50"/>
      <c r="G356" s="53">
        <f>SUM(G357:G358)</f>
        <v>392.6</v>
      </c>
      <c r="H356" s="53">
        <f>SUM(H357:H357)</f>
        <v>370</v>
      </c>
      <c r="I356" s="53">
        <f>SUM(I357:I357)</f>
        <v>370</v>
      </c>
    </row>
    <row r="357" spans="1:9" ht="47.25">
      <c r="A357" s="28" t="s">
        <v>265</v>
      </c>
      <c r="B357" s="50" t="s">
        <v>269</v>
      </c>
      <c r="C357" s="50" t="s">
        <v>182</v>
      </c>
      <c r="D357" s="50" t="s">
        <v>182</v>
      </c>
      <c r="E357" s="29" t="s">
        <v>471</v>
      </c>
      <c r="F357" s="50" t="s">
        <v>160</v>
      </c>
      <c r="G357" s="53">
        <v>382.6</v>
      </c>
      <c r="H357" s="53">
        <v>370</v>
      </c>
      <c r="I357" s="53">
        <v>370</v>
      </c>
    </row>
    <row r="358" spans="1:9" ht="31.5">
      <c r="A358" s="28" t="s">
        <v>57</v>
      </c>
      <c r="B358" s="50" t="s">
        <v>269</v>
      </c>
      <c r="C358" s="50" t="s">
        <v>182</v>
      </c>
      <c r="D358" s="50" t="s">
        <v>182</v>
      </c>
      <c r="E358" s="29" t="s">
        <v>471</v>
      </c>
      <c r="F358" s="50" t="s">
        <v>58</v>
      </c>
      <c r="G358" s="53">
        <v>10</v>
      </c>
      <c r="H358" s="53"/>
      <c r="I358" s="53"/>
    </row>
    <row r="359" spans="1:9" ht="31.5">
      <c r="A359" s="63" t="s">
        <v>879</v>
      </c>
      <c r="B359" s="50" t="s">
        <v>269</v>
      </c>
      <c r="C359" s="50" t="s">
        <v>182</v>
      </c>
      <c r="D359" s="50" t="s">
        <v>182</v>
      </c>
      <c r="E359" s="29" t="s">
        <v>472</v>
      </c>
      <c r="F359" s="50"/>
      <c r="G359" s="53">
        <f>SUM(G360)</f>
        <v>363</v>
      </c>
      <c r="H359" s="53"/>
      <c r="I359" s="53"/>
    </row>
    <row r="360" spans="1:9" ht="31.5">
      <c r="A360" s="27" t="s">
        <v>3</v>
      </c>
      <c r="B360" s="50" t="s">
        <v>269</v>
      </c>
      <c r="C360" s="50" t="s">
        <v>182</v>
      </c>
      <c r="D360" s="50" t="s">
        <v>182</v>
      </c>
      <c r="E360" s="29" t="s">
        <v>473</v>
      </c>
      <c r="F360" s="50"/>
      <c r="G360" s="53">
        <f>SUM(G361)</f>
        <v>363</v>
      </c>
      <c r="H360" s="53"/>
      <c r="I360" s="53"/>
    </row>
    <row r="361" spans="1:9" ht="47.25">
      <c r="A361" s="28" t="s">
        <v>265</v>
      </c>
      <c r="B361" s="50" t="s">
        <v>269</v>
      </c>
      <c r="C361" s="50" t="s">
        <v>182</v>
      </c>
      <c r="D361" s="50" t="s">
        <v>182</v>
      </c>
      <c r="E361" s="29" t="s">
        <v>473</v>
      </c>
      <c r="F361" s="50" t="s">
        <v>160</v>
      </c>
      <c r="G361" s="53">
        <v>363</v>
      </c>
      <c r="H361" s="53"/>
      <c r="I361" s="53"/>
    </row>
    <row r="362" spans="1:9" ht="15.75">
      <c r="A362" s="61" t="s">
        <v>79</v>
      </c>
      <c r="B362" s="47" t="s">
        <v>269</v>
      </c>
      <c r="C362" s="47" t="s">
        <v>148</v>
      </c>
      <c r="D362" s="47" t="s">
        <v>178</v>
      </c>
      <c r="E362" s="46"/>
      <c r="F362" s="47"/>
      <c r="G362" s="52">
        <f>SUM(G363+G423)</f>
        <v>134705.1</v>
      </c>
      <c r="H362" s="52">
        <f>SUM(H363+H423)</f>
        <v>62753.5</v>
      </c>
      <c r="I362" s="52">
        <f>SUM(I363+I423)</f>
        <v>62952.399999999994</v>
      </c>
    </row>
    <row r="363" spans="1:9" ht="15.75">
      <c r="A363" s="26" t="s">
        <v>169</v>
      </c>
      <c r="B363" s="48" t="s">
        <v>269</v>
      </c>
      <c r="C363" s="49" t="s">
        <v>148</v>
      </c>
      <c r="D363" s="49" t="s">
        <v>175</v>
      </c>
      <c r="E363" s="48"/>
      <c r="F363" s="49"/>
      <c r="G363" s="23">
        <f>SUM(G368+G364+G419)</f>
        <v>116614.8</v>
      </c>
      <c r="H363" s="23">
        <f>SUM(H368)</f>
        <v>45087.199999999997</v>
      </c>
      <c r="I363" s="23">
        <f>SUM(I368)</f>
        <v>45202.6</v>
      </c>
    </row>
    <row r="364" spans="1:9" ht="47.25">
      <c r="A364" s="131" t="s">
        <v>1103</v>
      </c>
      <c r="B364" s="132" t="s">
        <v>269</v>
      </c>
      <c r="C364" s="132" t="s">
        <v>148</v>
      </c>
      <c r="D364" s="132" t="s">
        <v>175</v>
      </c>
      <c r="E364" s="132" t="s">
        <v>433</v>
      </c>
      <c r="F364" s="132"/>
      <c r="G364" s="53">
        <f t="shared" ref="G364" si="23">SUM(G365)</f>
        <v>957.9</v>
      </c>
      <c r="H364" s="23"/>
      <c r="I364" s="23"/>
    </row>
    <row r="365" spans="1:9" ht="94.5">
      <c r="A365" s="131" t="s">
        <v>312</v>
      </c>
      <c r="B365" s="132" t="s">
        <v>269</v>
      </c>
      <c r="C365" s="132" t="s">
        <v>148</v>
      </c>
      <c r="D365" s="132" t="s">
        <v>175</v>
      </c>
      <c r="E365" s="132" t="s">
        <v>1013</v>
      </c>
      <c r="F365" s="132"/>
      <c r="G365" s="53">
        <f t="shared" ref="G365" si="24">SUM(G366)</f>
        <v>957.9</v>
      </c>
      <c r="H365" s="23"/>
      <c r="I365" s="23"/>
    </row>
    <row r="366" spans="1:9" ht="47.25">
      <c r="A366" s="131" t="s">
        <v>1104</v>
      </c>
      <c r="B366" s="132" t="s">
        <v>269</v>
      </c>
      <c r="C366" s="132" t="s">
        <v>148</v>
      </c>
      <c r="D366" s="132" t="s">
        <v>175</v>
      </c>
      <c r="E366" s="132" t="s">
        <v>1010</v>
      </c>
      <c r="F366" s="132"/>
      <c r="G366" s="53">
        <f t="shared" ref="G366" si="25">SUM(G367)</f>
        <v>957.9</v>
      </c>
      <c r="H366" s="23"/>
      <c r="I366" s="23"/>
    </row>
    <row r="367" spans="1:9" ht="15.75">
      <c r="A367" s="131" t="s">
        <v>157</v>
      </c>
      <c r="B367" s="132" t="s">
        <v>269</v>
      </c>
      <c r="C367" s="132" t="s">
        <v>148</v>
      </c>
      <c r="D367" s="132" t="s">
        <v>175</v>
      </c>
      <c r="E367" s="132" t="s">
        <v>1010</v>
      </c>
      <c r="F367" s="132" t="s">
        <v>210</v>
      </c>
      <c r="G367" s="53">
        <v>957.9</v>
      </c>
      <c r="H367" s="23"/>
      <c r="I367" s="23"/>
    </row>
    <row r="368" spans="1:9" ht="51" customHeight="1">
      <c r="A368" s="28" t="s">
        <v>275</v>
      </c>
      <c r="B368" s="50" t="s">
        <v>269</v>
      </c>
      <c r="C368" s="50" t="s">
        <v>148</v>
      </c>
      <c r="D368" s="50" t="s">
        <v>175</v>
      </c>
      <c r="E368" s="29" t="s">
        <v>462</v>
      </c>
      <c r="F368" s="50"/>
      <c r="G368" s="53">
        <f>SUM(G369+G381+G393)</f>
        <v>115631.1</v>
      </c>
      <c r="H368" s="53">
        <f>SUM(H369+H381+H393)</f>
        <v>45087.199999999997</v>
      </c>
      <c r="I368" s="53">
        <f>SUM(I369+I381+I393)</f>
        <v>45202.6</v>
      </c>
    </row>
    <row r="369" spans="1:10" ht="63">
      <c r="A369" s="28" t="s">
        <v>294</v>
      </c>
      <c r="B369" s="50" t="s">
        <v>269</v>
      </c>
      <c r="C369" s="50" t="s">
        <v>148</v>
      </c>
      <c r="D369" s="50" t="s">
        <v>175</v>
      </c>
      <c r="E369" s="29" t="s">
        <v>474</v>
      </c>
      <c r="F369" s="50"/>
      <c r="G369" s="53">
        <f>SUM(G373+G376+G370)</f>
        <v>14815.1</v>
      </c>
      <c r="H369" s="53">
        <f>SUM(H373+H376)</f>
        <v>13751.8</v>
      </c>
      <c r="I369" s="53">
        <f>SUM(I373+I376)</f>
        <v>13751.8</v>
      </c>
    </row>
    <row r="370" spans="1:10" ht="94.5">
      <c r="A370" s="131" t="s">
        <v>312</v>
      </c>
      <c r="B370" s="132" t="s">
        <v>269</v>
      </c>
      <c r="C370" s="132" t="s">
        <v>148</v>
      </c>
      <c r="D370" s="132" t="s">
        <v>175</v>
      </c>
      <c r="E370" s="132" t="s">
        <v>1071</v>
      </c>
      <c r="F370" s="132"/>
      <c r="G370" s="53">
        <f t="shared" ref="G370" si="26">SUM(G371)</f>
        <v>506.2</v>
      </c>
      <c r="H370" s="53"/>
      <c r="I370" s="53"/>
    </row>
    <row r="371" spans="1:10" ht="15.75">
      <c r="A371" s="131" t="s">
        <v>1072</v>
      </c>
      <c r="B371" s="132" t="s">
        <v>269</v>
      </c>
      <c r="C371" s="132" t="s">
        <v>148</v>
      </c>
      <c r="D371" s="132" t="s">
        <v>175</v>
      </c>
      <c r="E371" s="132" t="s">
        <v>1073</v>
      </c>
      <c r="F371" s="132"/>
      <c r="G371" s="53">
        <f t="shared" ref="G371" si="27">SUM(G372)</f>
        <v>506.2</v>
      </c>
      <c r="H371" s="53"/>
      <c r="I371" s="53"/>
    </row>
    <row r="372" spans="1:10" ht="15.75">
      <c r="A372" s="131" t="s">
        <v>157</v>
      </c>
      <c r="B372" s="132" t="s">
        <v>269</v>
      </c>
      <c r="C372" s="132" t="s">
        <v>148</v>
      </c>
      <c r="D372" s="132" t="s">
        <v>175</v>
      </c>
      <c r="E372" s="132" t="s">
        <v>1073</v>
      </c>
      <c r="F372" s="132" t="s">
        <v>210</v>
      </c>
      <c r="G372" s="53">
        <v>506.2</v>
      </c>
      <c r="H372" s="53"/>
      <c r="I372" s="53"/>
    </row>
    <row r="373" spans="1:10" ht="47.25">
      <c r="A373" s="28" t="s">
        <v>233</v>
      </c>
      <c r="B373" s="50" t="s">
        <v>269</v>
      </c>
      <c r="C373" s="50" t="s">
        <v>148</v>
      </c>
      <c r="D373" s="50" t="s">
        <v>175</v>
      </c>
      <c r="E373" s="29" t="s">
        <v>611</v>
      </c>
      <c r="F373" s="49"/>
      <c r="G373" s="53">
        <f t="shared" ref="G373:I374" si="28">SUM(G374)</f>
        <v>14023.3</v>
      </c>
      <c r="H373" s="53">
        <f t="shared" si="28"/>
        <v>13751.8</v>
      </c>
      <c r="I373" s="53">
        <f t="shared" si="28"/>
        <v>13751.8</v>
      </c>
    </row>
    <row r="374" spans="1:10" ht="15.75">
      <c r="A374" s="28" t="s">
        <v>53</v>
      </c>
      <c r="B374" s="50" t="s">
        <v>269</v>
      </c>
      <c r="C374" s="50" t="s">
        <v>148</v>
      </c>
      <c r="D374" s="50" t="s">
        <v>175</v>
      </c>
      <c r="E374" s="29" t="s">
        <v>601</v>
      </c>
      <c r="F374" s="49"/>
      <c r="G374" s="53">
        <f t="shared" si="28"/>
        <v>14023.3</v>
      </c>
      <c r="H374" s="53">
        <f t="shared" si="28"/>
        <v>13751.8</v>
      </c>
      <c r="I374" s="53">
        <f t="shared" si="28"/>
        <v>13751.8</v>
      </c>
    </row>
    <row r="375" spans="1:10" ht="47.25">
      <c r="A375" s="27" t="s">
        <v>244</v>
      </c>
      <c r="B375" s="50" t="s">
        <v>269</v>
      </c>
      <c r="C375" s="50" t="s">
        <v>148</v>
      </c>
      <c r="D375" s="50" t="s">
        <v>175</v>
      </c>
      <c r="E375" s="29" t="s">
        <v>601</v>
      </c>
      <c r="F375" s="50" t="s">
        <v>7</v>
      </c>
      <c r="G375" s="53">
        <v>14023.3</v>
      </c>
      <c r="H375" s="53">
        <v>13751.8</v>
      </c>
      <c r="I375" s="53">
        <v>13751.8</v>
      </c>
    </row>
    <row r="376" spans="1:10" ht="15.75">
      <c r="A376" s="63" t="s">
        <v>832</v>
      </c>
      <c r="B376" s="50" t="s">
        <v>269</v>
      </c>
      <c r="C376" s="50" t="s">
        <v>148</v>
      </c>
      <c r="D376" s="50" t="s">
        <v>175</v>
      </c>
      <c r="E376" s="29" t="s">
        <v>650</v>
      </c>
      <c r="F376" s="50"/>
      <c r="G376" s="53">
        <v>285.60000000000002</v>
      </c>
      <c r="H376" s="53"/>
      <c r="I376" s="53"/>
    </row>
    <row r="377" spans="1:10" ht="31.5">
      <c r="A377" s="63" t="s">
        <v>649</v>
      </c>
      <c r="B377" s="50" t="s">
        <v>269</v>
      </c>
      <c r="C377" s="50" t="s">
        <v>148</v>
      </c>
      <c r="D377" s="50" t="s">
        <v>175</v>
      </c>
      <c r="E377" s="29" t="s">
        <v>722</v>
      </c>
      <c r="F377" s="50"/>
      <c r="G377" s="53">
        <f>SUM(G378)</f>
        <v>285.60000000000002</v>
      </c>
      <c r="H377" s="53"/>
      <c r="I377" s="53"/>
      <c r="J377" s="122"/>
    </row>
    <row r="378" spans="1:10" ht="63">
      <c r="A378" s="28" t="s">
        <v>996</v>
      </c>
      <c r="B378" s="29" t="s">
        <v>269</v>
      </c>
      <c r="C378" s="29" t="s">
        <v>148</v>
      </c>
      <c r="D378" s="29" t="s">
        <v>175</v>
      </c>
      <c r="E378" s="29" t="s">
        <v>724</v>
      </c>
      <c r="F378" s="29"/>
      <c r="G378" s="53">
        <f>SUM(G379:G380)</f>
        <v>285.60000000000002</v>
      </c>
      <c r="H378" s="53"/>
      <c r="I378" s="53"/>
    </row>
    <row r="379" spans="1:10" ht="15.75">
      <c r="A379" s="28" t="s">
        <v>157</v>
      </c>
      <c r="B379" s="29" t="s">
        <v>269</v>
      </c>
      <c r="C379" s="29" t="s">
        <v>148</v>
      </c>
      <c r="D379" s="29" t="s">
        <v>175</v>
      </c>
      <c r="E379" s="29" t="s">
        <v>724</v>
      </c>
      <c r="F379" s="29" t="s">
        <v>210</v>
      </c>
      <c r="G379" s="53">
        <v>142.80000000000001</v>
      </c>
      <c r="H379" s="53"/>
      <c r="I379" s="53"/>
    </row>
    <row r="380" spans="1:10" ht="47.25">
      <c r="A380" s="28" t="s">
        <v>244</v>
      </c>
      <c r="B380" s="29" t="s">
        <v>269</v>
      </c>
      <c r="C380" s="29" t="s">
        <v>148</v>
      </c>
      <c r="D380" s="29" t="s">
        <v>175</v>
      </c>
      <c r="E380" s="29" t="s">
        <v>724</v>
      </c>
      <c r="F380" s="29" t="s">
        <v>7</v>
      </c>
      <c r="G380" s="53">
        <v>142.80000000000001</v>
      </c>
      <c r="H380" s="53"/>
      <c r="I380" s="53"/>
    </row>
    <row r="381" spans="1:10" ht="47.25">
      <c r="A381" s="28" t="s">
        <v>123</v>
      </c>
      <c r="B381" s="50" t="s">
        <v>269</v>
      </c>
      <c r="C381" s="50" t="s">
        <v>148</v>
      </c>
      <c r="D381" s="50" t="s">
        <v>175</v>
      </c>
      <c r="E381" s="29" t="s">
        <v>475</v>
      </c>
      <c r="F381" s="50"/>
      <c r="G381" s="53">
        <f>SUM(G382+G385+G390)</f>
        <v>31297.200000000001</v>
      </c>
      <c r="H381" s="53">
        <f>SUM(H382+H385)</f>
        <v>31335.399999999998</v>
      </c>
      <c r="I381" s="53">
        <f>SUM(I382+I385)</f>
        <v>31450.799999999999</v>
      </c>
    </row>
    <row r="382" spans="1:10" ht="47.25">
      <c r="A382" s="28" t="s">
        <v>233</v>
      </c>
      <c r="B382" s="50" t="s">
        <v>269</v>
      </c>
      <c r="C382" s="50" t="s">
        <v>148</v>
      </c>
      <c r="D382" s="50" t="s">
        <v>175</v>
      </c>
      <c r="E382" s="29" t="s">
        <v>476</v>
      </c>
      <c r="F382" s="50"/>
      <c r="G382" s="53">
        <f t="shared" ref="G382:I383" si="29">SUM(G383)</f>
        <v>30795.4</v>
      </c>
      <c r="H382" s="53">
        <f t="shared" si="29"/>
        <v>30901.599999999999</v>
      </c>
      <c r="I382" s="53">
        <f t="shared" si="29"/>
        <v>31012</v>
      </c>
    </row>
    <row r="383" spans="1:10" ht="15.75">
      <c r="A383" s="28" t="s">
        <v>206</v>
      </c>
      <c r="B383" s="50" t="s">
        <v>269</v>
      </c>
      <c r="C383" s="50" t="s">
        <v>148</v>
      </c>
      <c r="D383" s="50" t="s">
        <v>175</v>
      </c>
      <c r="E383" s="29" t="s">
        <v>477</v>
      </c>
      <c r="F383" s="50"/>
      <c r="G383" s="53">
        <f t="shared" si="29"/>
        <v>30795.4</v>
      </c>
      <c r="H383" s="53">
        <f t="shared" si="29"/>
        <v>30901.599999999999</v>
      </c>
      <c r="I383" s="53">
        <f t="shared" si="29"/>
        <v>31012</v>
      </c>
    </row>
    <row r="384" spans="1:10" ht="47.25">
      <c r="A384" s="27" t="s">
        <v>244</v>
      </c>
      <c r="B384" s="50" t="s">
        <v>269</v>
      </c>
      <c r="C384" s="50" t="s">
        <v>148</v>
      </c>
      <c r="D384" s="50" t="s">
        <v>175</v>
      </c>
      <c r="E384" s="29" t="s">
        <v>477</v>
      </c>
      <c r="F384" s="50" t="s">
        <v>7</v>
      </c>
      <c r="G384" s="53">
        <v>30795.4</v>
      </c>
      <c r="H384" s="53">
        <v>30901.599999999999</v>
      </c>
      <c r="I384" s="53">
        <v>31012</v>
      </c>
    </row>
    <row r="385" spans="1:9" ht="31.5">
      <c r="A385" s="27" t="s">
        <v>19</v>
      </c>
      <c r="B385" s="50" t="s">
        <v>269</v>
      </c>
      <c r="C385" s="50" t="s">
        <v>148</v>
      </c>
      <c r="D385" s="50" t="s">
        <v>175</v>
      </c>
      <c r="E385" s="29" t="s">
        <v>478</v>
      </c>
      <c r="F385" s="50"/>
      <c r="G385" s="53">
        <f>SUM(G386+G388)</f>
        <v>433.5</v>
      </c>
      <c r="H385" s="53">
        <f>SUM(H386+H388)</f>
        <v>433.79999999999995</v>
      </c>
      <c r="I385" s="53">
        <f>SUM(I386+I388)</f>
        <v>438.79999999999995</v>
      </c>
    </row>
    <row r="386" spans="1:9" ht="31.5">
      <c r="A386" s="28" t="s">
        <v>121</v>
      </c>
      <c r="B386" s="50" t="s">
        <v>269</v>
      </c>
      <c r="C386" s="50" t="s">
        <v>148</v>
      </c>
      <c r="D386" s="50" t="s">
        <v>175</v>
      </c>
      <c r="E386" s="29" t="s">
        <v>479</v>
      </c>
      <c r="F386" s="50"/>
      <c r="G386" s="53">
        <f t="shared" ref="G386:I388" si="30">SUM(G387)</f>
        <v>240.1</v>
      </c>
      <c r="H386" s="53">
        <f t="shared" si="30"/>
        <v>240.1</v>
      </c>
      <c r="I386" s="53">
        <f t="shared" si="30"/>
        <v>240.1</v>
      </c>
    </row>
    <row r="387" spans="1:9" ht="47.25">
      <c r="A387" s="27" t="s">
        <v>244</v>
      </c>
      <c r="B387" s="50" t="s">
        <v>269</v>
      </c>
      <c r="C387" s="50" t="s">
        <v>148</v>
      </c>
      <c r="D387" s="50" t="s">
        <v>175</v>
      </c>
      <c r="E387" s="29" t="s">
        <v>479</v>
      </c>
      <c r="F387" s="50" t="s">
        <v>7</v>
      </c>
      <c r="G387" s="53">
        <v>240.1</v>
      </c>
      <c r="H387" s="53">
        <v>240.1</v>
      </c>
      <c r="I387" s="53">
        <v>240.1</v>
      </c>
    </row>
    <row r="388" spans="1:9" ht="78.75">
      <c r="A388" s="28" t="s">
        <v>648</v>
      </c>
      <c r="B388" s="50" t="s">
        <v>269</v>
      </c>
      <c r="C388" s="50" t="s">
        <v>148</v>
      </c>
      <c r="D388" s="50" t="s">
        <v>175</v>
      </c>
      <c r="E388" s="29" t="s">
        <v>575</v>
      </c>
      <c r="F388" s="50"/>
      <c r="G388" s="53">
        <f t="shared" si="30"/>
        <v>193.4</v>
      </c>
      <c r="H388" s="53">
        <f t="shared" si="30"/>
        <v>193.7</v>
      </c>
      <c r="I388" s="53">
        <f t="shared" si="30"/>
        <v>198.7</v>
      </c>
    </row>
    <row r="389" spans="1:9" ht="47.25">
      <c r="A389" s="27" t="s">
        <v>244</v>
      </c>
      <c r="B389" s="50" t="s">
        <v>269</v>
      </c>
      <c r="C389" s="50" t="s">
        <v>148</v>
      </c>
      <c r="D389" s="50" t="s">
        <v>175</v>
      </c>
      <c r="E389" s="29" t="s">
        <v>575</v>
      </c>
      <c r="F389" s="50" t="s">
        <v>7</v>
      </c>
      <c r="G389" s="53">
        <v>193.4</v>
      </c>
      <c r="H389" s="53">
        <v>193.7</v>
      </c>
      <c r="I389" s="53">
        <v>198.7</v>
      </c>
    </row>
    <row r="390" spans="1:9" ht="15.75">
      <c r="A390" s="63" t="s">
        <v>832</v>
      </c>
      <c r="B390" s="50" t="s">
        <v>269</v>
      </c>
      <c r="C390" s="50" t="s">
        <v>148</v>
      </c>
      <c r="D390" s="50" t="s">
        <v>175</v>
      </c>
      <c r="E390" s="29" t="s">
        <v>922</v>
      </c>
      <c r="F390" s="50"/>
      <c r="G390" s="53">
        <f>SUM(G391)</f>
        <v>68.3</v>
      </c>
      <c r="H390" s="53"/>
      <c r="I390" s="53"/>
    </row>
    <row r="391" spans="1:9" ht="31.5">
      <c r="A391" s="63" t="s">
        <v>651</v>
      </c>
      <c r="B391" s="50" t="s">
        <v>269</v>
      </c>
      <c r="C391" s="50" t="s">
        <v>148</v>
      </c>
      <c r="D391" s="50" t="s">
        <v>175</v>
      </c>
      <c r="E391" s="29" t="s">
        <v>924</v>
      </c>
      <c r="F391" s="50"/>
      <c r="G391" s="53">
        <f>SUM(G392)</f>
        <v>68.3</v>
      </c>
      <c r="H391" s="53"/>
      <c r="I391" s="53"/>
    </row>
    <row r="392" spans="1:9" ht="47.25">
      <c r="A392" s="27" t="s">
        <v>244</v>
      </c>
      <c r="B392" s="50" t="s">
        <v>269</v>
      </c>
      <c r="C392" s="50" t="s">
        <v>148</v>
      </c>
      <c r="D392" s="50" t="s">
        <v>175</v>
      </c>
      <c r="E392" s="29" t="s">
        <v>924</v>
      </c>
      <c r="F392" s="50" t="s">
        <v>7</v>
      </c>
      <c r="G392" s="53">
        <v>68.3</v>
      </c>
      <c r="H392" s="53"/>
      <c r="I392" s="53"/>
    </row>
    <row r="393" spans="1:9" ht="63">
      <c r="A393" s="28" t="s">
        <v>874</v>
      </c>
      <c r="B393" s="50" t="s">
        <v>269</v>
      </c>
      <c r="C393" s="50" t="s">
        <v>148</v>
      </c>
      <c r="D393" s="50" t="s">
        <v>175</v>
      </c>
      <c r="E393" s="29" t="s">
        <v>469</v>
      </c>
      <c r="F393" s="50"/>
      <c r="G393" s="53">
        <f>G394+G405+G412</f>
        <v>69518.8</v>
      </c>
      <c r="H393" s="53"/>
      <c r="I393" s="53"/>
    </row>
    <row r="394" spans="1:9" ht="94.5">
      <c r="A394" s="28" t="s">
        <v>312</v>
      </c>
      <c r="B394" s="29" t="s">
        <v>269</v>
      </c>
      <c r="C394" s="29" t="s">
        <v>148</v>
      </c>
      <c r="D394" s="29" t="s">
        <v>175</v>
      </c>
      <c r="E394" s="29" t="s">
        <v>925</v>
      </c>
      <c r="F394" s="29"/>
      <c r="G394" s="53">
        <f>SUM(G395+G397+G399+G401+G403)</f>
        <v>35614.800000000003</v>
      </c>
      <c r="H394" s="53"/>
      <c r="I394" s="53"/>
    </row>
    <row r="395" spans="1:9" ht="31.5">
      <c r="A395" s="28" t="s">
        <v>926</v>
      </c>
      <c r="B395" s="29" t="s">
        <v>269</v>
      </c>
      <c r="C395" s="29" t="s">
        <v>148</v>
      </c>
      <c r="D395" s="29" t="s">
        <v>175</v>
      </c>
      <c r="E395" s="29" t="s">
        <v>927</v>
      </c>
      <c r="F395" s="29"/>
      <c r="G395" s="53">
        <f t="shared" ref="G395:G403" si="31">SUM(G396)</f>
        <v>2127.9</v>
      </c>
      <c r="H395" s="53"/>
      <c r="I395" s="53"/>
    </row>
    <row r="396" spans="1:9" ht="15.75">
      <c r="A396" s="28" t="s">
        <v>157</v>
      </c>
      <c r="B396" s="29" t="s">
        <v>269</v>
      </c>
      <c r="C396" s="29" t="s">
        <v>148</v>
      </c>
      <c r="D396" s="29" t="s">
        <v>175</v>
      </c>
      <c r="E396" s="29" t="s">
        <v>927</v>
      </c>
      <c r="F396" s="29" t="s">
        <v>210</v>
      </c>
      <c r="G396" s="53">
        <v>2127.9</v>
      </c>
      <c r="H396" s="53"/>
      <c r="I396" s="53"/>
    </row>
    <row r="397" spans="1:9" ht="110.25">
      <c r="A397" s="28" t="s">
        <v>928</v>
      </c>
      <c r="B397" s="29" t="s">
        <v>269</v>
      </c>
      <c r="C397" s="29" t="s">
        <v>148</v>
      </c>
      <c r="D397" s="29" t="s">
        <v>175</v>
      </c>
      <c r="E397" s="29" t="s">
        <v>929</v>
      </c>
      <c r="F397" s="29"/>
      <c r="G397" s="53">
        <f t="shared" si="31"/>
        <v>214.1</v>
      </c>
      <c r="H397" s="53"/>
      <c r="I397" s="53"/>
    </row>
    <row r="398" spans="1:9" ht="15.75">
      <c r="A398" s="28" t="s">
        <v>157</v>
      </c>
      <c r="B398" s="29" t="s">
        <v>269</v>
      </c>
      <c r="C398" s="29" t="s">
        <v>148</v>
      </c>
      <c r="D398" s="29" t="s">
        <v>175</v>
      </c>
      <c r="E398" s="29" t="s">
        <v>929</v>
      </c>
      <c r="F398" s="29" t="s">
        <v>210</v>
      </c>
      <c r="G398" s="53">
        <v>214.1</v>
      </c>
      <c r="H398" s="53"/>
      <c r="I398" s="53"/>
    </row>
    <row r="399" spans="1:9" ht="78.75">
      <c r="A399" s="28" t="s">
        <v>930</v>
      </c>
      <c r="B399" s="29" t="s">
        <v>269</v>
      </c>
      <c r="C399" s="29" t="s">
        <v>148</v>
      </c>
      <c r="D399" s="29" t="s">
        <v>175</v>
      </c>
      <c r="E399" s="29" t="s">
        <v>931</v>
      </c>
      <c r="F399" s="29"/>
      <c r="G399" s="53">
        <f t="shared" si="31"/>
        <v>474.7</v>
      </c>
      <c r="H399" s="53"/>
      <c r="I399" s="53"/>
    </row>
    <row r="400" spans="1:9" ht="15.75">
      <c r="A400" s="28" t="s">
        <v>157</v>
      </c>
      <c r="B400" s="29" t="s">
        <v>269</v>
      </c>
      <c r="C400" s="29" t="s">
        <v>148</v>
      </c>
      <c r="D400" s="29" t="s">
        <v>175</v>
      </c>
      <c r="E400" s="29" t="s">
        <v>931</v>
      </c>
      <c r="F400" s="29" t="s">
        <v>210</v>
      </c>
      <c r="G400" s="53">
        <v>474.7</v>
      </c>
      <c r="H400" s="53"/>
      <c r="I400" s="53"/>
    </row>
    <row r="401" spans="1:9" ht="63">
      <c r="A401" s="28" t="s">
        <v>340</v>
      </c>
      <c r="B401" s="29" t="s">
        <v>269</v>
      </c>
      <c r="C401" s="29" t="s">
        <v>148</v>
      </c>
      <c r="D401" s="29" t="s">
        <v>175</v>
      </c>
      <c r="E401" s="29" t="s">
        <v>932</v>
      </c>
      <c r="F401" s="29"/>
      <c r="G401" s="53">
        <f t="shared" si="31"/>
        <v>4133.8999999999996</v>
      </c>
      <c r="H401" s="53"/>
      <c r="I401" s="53"/>
    </row>
    <row r="402" spans="1:9" ht="15.75">
      <c r="A402" s="28" t="s">
        <v>157</v>
      </c>
      <c r="B402" s="29" t="s">
        <v>269</v>
      </c>
      <c r="C402" s="29" t="s">
        <v>148</v>
      </c>
      <c r="D402" s="29" t="s">
        <v>175</v>
      </c>
      <c r="E402" s="29" t="s">
        <v>932</v>
      </c>
      <c r="F402" s="29" t="s">
        <v>210</v>
      </c>
      <c r="G402" s="53">
        <v>4133.8999999999996</v>
      </c>
      <c r="H402" s="53"/>
      <c r="I402" s="53"/>
    </row>
    <row r="403" spans="1:9" ht="94.5">
      <c r="A403" s="28" t="s">
        <v>997</v>
      </c>
      <c r="B403" s="29" t="s">
        <v>269</v>
      </c>
      <c r="C403" s="29" t="s">
        <v>148</v>
      </c>
      <c r="D403" s="29" t="s">
        <v>175</v>
      </c>
      <c r="E403" s="29" t="s">
        <v>933</v>
      </c>
      <c r="F403" s="29"/>
      <c r="G403" s="53">
        <f t="shared" si="31"/>
        <v>28664.2</v>
      </c>
      <c r="H403" s="53"/>
      <c r="I403" s="53"/>
    </row>
    <row r="404" spans="1:9" ht="15.75">
      <c r="A404" s="28" t="s">
        <v>157</v>
      </c>
      <c r="B404" s="29" t="s">
        <v>269</v>
      </c>
      <c r="C404" s="29" t="s">
        <v>148</v>
      </c>
      <c r="D404" s="29" t="s">
        <v>175</v>
      </c>
      <c r="E404" s="29" t="s">
        <v>933</v>
      </c>
      <c r="F404" s="29" t="s">
        <v>210</v>
      </c>
      <c r="G404" s="53">
        <v>28664.2</v>
      </c>
      <c r="H404" s="53"/>
      <c r="I404" s="53"/>
    </row>
    <row r="405" spans="1:9" ht="31.5">
      <c r="A405" s="28" t="s">
        <v>19</v>
      </c>
      <c r="B405" s="29" t="s">
        <v>269</v>
      </c>
      <c r="C405" s="29" t="s">
        <v>148</v>
      </c>
      <c r="D405" s="29" t="s">
        <v>175</v>
      </c>
      <c r="E405" s="29" t="s">
        <v>934</v>
      </c>
      <c r="F405" s="29"/>
      <c r="G405" s="53">
        <f>G406+G408+G410</f>
        <v>4581.8</v>
      </c>
      <c r="H405" s="53"/>
      <c r="I405" s="53"/>
    </row>
    <row r="406" spans="1:9" ht="31.5">
      <c r="A406" s="28" t="s">
        <v>926</v>
      </c>
      <c r="B406" s="29" t="s">
        <v>269</v>
      </c>
      <c r="C406" s="29" t="s">
        <v>148</v>
      </c>
      <c r="D406" s="29" t="s">
        <v>175</v>
      </c>
      <c r="E406" s="29" t="s">
        <v>935</v>
      </c>
      <c r="F406" s="29"/>
      <c r="G406" s="53">
        <f>SUM(G407)</f>
        <v>365</v>
      </c>
      <c r="H406" s="53"/>
      <c r="I406" s="53"/>
    </row>
    <row r="407" spans="1:9" ht="47.25">
      <c r="A407" s="28" t="s">
        <v>244</v>
      </c>
      <c r="B407" s="29" t="s">
        <v>269</v>
      </c>
      <c r="C407" s="29" t="s">
        <v>148</v>
      </c>
      <c r="D407" s="29" t="s">
        <v>175</v>
      </c>
      <c r="E407" s="29" t="s">
        <v>935</v>
      </c>
      <c r="F407" s="29" t="s">
        <v>7</v>
      </c>
      <c r="G407" s="53">
        <v>365</v>
      </c>
      <c r="H407" s="53"/>
      <c r="I407" s="53"/>
    </row>
    <row r="408" spans="1:9" ht="110.25">
      <c r="A408" s="28" t="s">
        <v>928</v>
      </c>
      <c r="B408" s="29" t="s">
        <v>269</v>
      </c>
      <c r="C408" s="29" t="s">
        <v>148</v>
      </c>
      <c r="D408" s="29" t="s">
        <v>175</v>
      </c>
      <c r="E408" s="29" t="s">
        <v>936</v>
      </c>
      <c r="F408" s="29"/>
      <c r="G408" s="53">
        <f>SUM(G409)</f>
        <v>293.39999999999998</v>
      </c>
      <c r="H408" s="53"/>
      <c r="I408" s="53"/>
    </row>
    <row r="409" spans="1:9" ht="47.25">
      <c r="A409" s="28" t="s">
        <v>244</v>
      </c>
      <c r="B409" s="29" t="s">
        <v>269</v>
      </c>
      <c r="C409" s="29" t="s">
        <v>148</v>
      </c>
      <c r="D409" s="29" t="s">
        <v>175</v>
      </c>
      <c r="E409" s="29" t="s">
        <v>936</v>
      </c>
      <c r="F409" s="29" t="s">
        <v>7</v>
      </c>
      <c r="G409" s="53">
        <v>293.39999999999998</v>
      </c>
      <c r="H409" s="53"/>
      <c r="I409" s="53"/>
    </row>
    <row r="410" spans="1:9" ht="94.5">
      <c r="A410" s="28" t="s">
        <v>997</v>
      </c>
      <c r="B410" s="29" t="s">
        <v>269</v>
      </c>
      <c r="C410" s="29" t="s">
        <v>148</v>
      </c>
      <c r="D410" s="29" t="s">
        <v>175</v>
      </c>
      <c r="E410" s="29" t="s">
        <v>937</v>
      </c>
      <c r="F410" s="29"/>
      <c r="G410" s="53">
        <f>SUM(G411)</f>
        <v>3923.4</v>
      </c>
      <c r="H410" s="53"/>
      <c r="I410" s="53"/>
    </row>
    <row r="411" spans="1:9" ht="47.25">
      <c r="A411" s="28" t="s">
        <v>244</v>
      </c>
      <c r="B411" s="29" t="s">
        <v>269</v>
      </c>
      <c r="C411" s="29" t="s">
        <v>148</v>
      </c>
      <c r="D411" s="29" t="s">
        <v>175</v>
      </c>
      <c r="E411" s="29" t="s">
        <v>937</v>
      </c>
      <c r="F411" s="29" t="s">
        <v>7</v>
      </c>
      <c r="G411" s="53">
        <v>3923.4</v>
      </c>
      <c r="H411" s="53"/>
      <c r="I411" s="53"/>
    </row>
    <row r="412" spans="1:9" ht="15.75">
      <c r="A412" s="28" t="s">
        <v>998</v>
      </c>
      <c r="B412" s="29" t="s">
        <v>269</v>
      </c>
      <c r="C412" s="29" t="s">
        <v>148</v>
      </c>
      <c r="D412" s="29" t="s">
        <v>175</v>
      </c>
      <c r="E412" s="29" t="s">
        <v>727</v>
      </c>
      <c r="F412" s="29"/>
      <c r="G412" s="53">
        <f>G413+G415+G417</f>
        <v>29322.199999999997</v>
      </c>
      <c r="H412" s="53"/>
      <c r="I412" s="53"/>
    </row>
    <row r="413" spans="1:9" ht="94.5">
      <c r="A413" s="28" t="s">
        <v>999</v>
      </c>
      <c r="B413" s="29" t="s">
        <v>269</v>
      </c>
      <c r="C413" s="29" t="s">
        <v>148</v>
      </c>
      <c r="D413" s="29" t="s">
        <v>175</v>
      </c>
      <c r="E413" s="29" t="s">
        <v>729</v>
      </c>
      <c r="F413" s="29"/>
      <c r="G413" s="53">
        <f>SUM(G414)</f>
        <v>20209.599999999999</v>
      </c>
      <c r="H413" s="53"/>
      <c r="I413" s="53"/>
    </row>
    <row r="414" spans="1:9" ht="15.75">
      <c r="A414" s="28" t="s">
        <v>157</v>
      </c>
      <c r="B414" s="29" t="s">
        <v>269</v>
      </c>
      <c r="C414" s="29" t="s">
        <v>148</v>
      </c>
      <c r="D414" s="29" t="s">
        <v>175</v>
      </c>
      <c r="E414" s="29" t="s">
        <v>729</v>
      </c>
      <c r="F414" s="29" t="s">
        <v>210</v>
      </c>
      <c r="G414" s="53">
        <v>20209.599999999999</v>
      </c>
      <c r="H414" s="53"/>
      <c r="I414" s="53"/>
    </row>
    <row r="415" spans="1:9" ht="47.25">
      <c r="A415" s="28" t="s">
        <v>1000</v>
      </c>
      <c r="B415" s="29" t="s">
        <v>269</v>
      </c>
      <c r="C415" s="29" t="s">
        <v>148</v>
      </c>
      <c r="D415" s="29" t="s">
        <v>175</v>
      </c>
      <c r="E415" s="29" t="s">
        <v>731</v>
      </c>
      <c r="F415" s="29"/>
      <c r="G415" s="53">
        <f>SUM(G416)</f>
        <v>8212.5</v>
      </c>
      <c r="H415" s="53"/>
      <c r="I415" s="53"/>
    </row>
    <row r="416" spans="1:9" ht="47.25">
      <c r="A416" s="28" t="s">
        <v>244</v>
      </c>
      <c r="B416" s="29" t="s">
        <v>269</v>
      </c>
      <c r="C416" s="29" t="s">
        <v>148</v>
      </c>
      <c r="D416" s="29" t="s">
        <v>175</v>
      </c>
      <c r="E416" s="29" t="s">
        <v>731</v>
      </c>
      <c r="F416" s="29" t="s">
        <v>7</v>
      </c>
      <c r="G416" s="53">
        <v>8212.5</v>
      </c>
      <c r="H416" s="53"/>
      <c r="I416" s="53"/>
    </row>
    <row r="417" spans="1:9" ht="110.25">
      <c r="A417" s="28" t="s">
        <v>938</v>
      </c>
      <c r="B417" s="29" t="s">
        <v>269</v>
      </c>
      <c r="C417" s="29" t="s">
        <v>148</v>
      </c>
      <c r="D417" s="29" t="s">
        <v>175</v>
      </c>
      <c r="E417" s="29" t="s">
        <v>939</v>
      </c>
      <c r="F417" s="29"/>
      <c r="G417" s="53">
        <f>SUM(G418)</f>
        <v>900.1</v>
      </c>
      <c r="H417" s="53"/>
      <c r="I417" s="53"/>
    </row>
    <row r="418" spans="1:9" ht="15.75">
      <c r="A418" s="28" t="s">
        <v>157</v>
      </c>
      <c r="B418" s="29" t="s">
        <v>269</v>
      </c>
      <c r="C418" s="29" t="s">
        <v>148</v>
      </c>
      <c r="D418" s="29" t="s">
        <v>175</v>
      </c>
      <c r="E418" s="29" t="s">
        <v>939</v>
      </c>
      <c r="F418" s="29" t="s">
        <v>210</v>
      </c>
      <c r="G418" s="53">
        <v>900.1</v>
      </c>
      <c r="H418" s="53"/>
      <c r="I418" s="53"/>
    </row>
    <row r="419" spans="1:9" ht="63">
      <c r="A419" s="131" t="s">
        <v>1105</v>
      </c>
      <c r="B419" s="132" t="s">
        <v>269</v>
      </c>
      <c r="C419" s="132" t="s">
        <v>148</v>
      </c>
      <c r="D419" s="132" t="s">
        <v>175</v>
      </c>
      <c r="E419" s="132" t="s">
        <v>501</v>
      </c>
      <c r="F419" s="132"/>
      <c r="G419" s="53">
        <f>SUM(G420)</f>
        <v>25.8</v>
      </c>
      <c r="H419" s="53"/>
      <c r="I419" s="53"/>
    </row>
    <row r="420" spans="1:9" ht="31.5">
      <c r="A420" s="131" t="s">
        <v>19</v>
      </c>
      <c r="B420" s="132" t="s">
        <v>269</v>
      </c>
      <c r="C420" s="132" t="s">
        <v>148</v>
      </c>
      <c r="D420" s="132" t="s">
        <v>175</v>
      </c>
      <c r="E420" s="132" t="s">
        <v>1079</v>
      </c>
      <c r="F420" s="132"/>
      <c r="G420" s="53">
        <f>SUM(G421)</f>
        <v>25.8</v>
      </c>
      <c r="H420" s="53"/>
      <c r="I420" s="53"/>
    </row>
    <row r="421" spans="1:9" ht="31.5">
      <c r="A421" s="131" t="s">
        <v>1095</v>
      </c>
      <c r="B421" s="132" t="s">
        <v>269</v>
      </c>
      <c r="C421" s="132" t="s">
        <v>148</v>
      </c>
      <c r="D421" s="132" t="s">
        <v>175</v>
      </c>
      <c r="E421" s="132" t="s">
        <v>1080</v>
      </c>
      <c r="F421" s="132"/>
      <c r="G421" s="53">
        <f>SUM(G422)</f>
        <v>25.8</v>
      </c>
      <c r="H421" s="53"/>
      <c r="I421" s="53"/>
    </row>
    <row r="422" spans="1:9" ht="47.25">
      <c r="A422" s="131" t="s">
        <v>244</v>
      </c>
      <c r="B422" s="132" t="s">
        <v>269</v>
      </c>
      <c r="C422" s="132" t="s">
        <v>148</v>
      </c>
      <c r="D422" s="132" t="s">
        <v>175</v>
      </c>
      <c r="E422" s="132" t="s">
        <v>1080</v>
      </c>
      <c r="F422" s="132" t="s">
        <v>7</v>
      </c>
      <c r="G422" s="53">
        <v>25.8</v>
      </c>
      <c r="H422" s="53"/>
      <c r="I422" s="53"/>
    </row>
    <row r="423" spans="1:9" ht="31.5">
      <c r="A423" s="26" t="s">
        <v>190</v>
      </c>
      <c r="B423" s="49" t="s">
        <v>269</v>
      </c>
      <c r="C423" s="49" t="s">
        <v>148</v>
      </c>
      <c r="D423" s="49" t="s">
        <v>179</v>
      </c>
      <c r="E423" s="48"/>
      <c r="F423" s="49"/>
      <c r="G423" s="23">
        <f t="shared" ref="G423:I424" si="32">SUM(G424)</f>
        <v>18090.300000000003</v>
      </c>
      <c r="H423" s="23">
        <f t="shared" si="32"/>
        <v>17666.3</v>
      </c>
      <c r="I423" s="23">
        <f t="shared" si="32"/>
        <v>17749.8</v>
      </c>
    </row>
    <row r="424" spans="1:9" ht="51" customHeight="1">
      <c r="A424" s="28" t="s">
        <v>275</v>
      </c>
      <c r="B424" s="50" t="s">
        <v>269</v>
      </c>
      <c r="C424" s="50" t="s">
        <v>148</v>
      </c>
      <c r="D424" s="50" t="s">
        <v>179</v>
      </c>
      <c r="E424" s="29" t="s">
        <v>46</v>
      </c>
      <c r="F424" s="49"/>
      <c r="G424" s="53">
        <f t="shared" si="32"/>
        <v>18090.300000000003</v>
      </c>
      <c r="H424" s="53">
        <f t="shared" si="32"/>
        <v>17666.3</v>
      </c>
      <c r="I424" s="53">
        <f t="shared" si="32"/>
        <v>17749.8</v>
      </c>
    </row>
    <row r="425" spans="1:9" ht="31.5">
      <c r="A425" s="28" t="s">
        <v>140</v>
      </c>
      <c r="B425" s="50" t="s">
        <v>269</v>
      </c>
      <c r="C425" s="50" t="s">
        <v>148</v>
      </c>
      <c r="D425" s="50" t="s">
        <v>179</v>
      </c>
      <c r="E425" s="29" t="s">
        <v>591</v>
      </c>
      <c r="F425" s="49"/>
      <c r="G425" s="53">
        <f>SUM(G426+G429)</f>
        <v>18090.300000000003</v>
      </c>
      <c r="H425" s="53">
        <f>SUM(H426+H429)</f>
        <v>17666.3</v>
      </c>
      <c r="I425" s="53">
        <f>SUM(I426+I429)</f>
        <v>17749.8</v>
      </c>
    </row>
    <row r="426" spans="1:9" ht="15.75">
      <c r="A426" s="27" t="s">
        <v>77</v>
      </c>
      <c r="B426" s="50" t="s">
        <v>269</v>
      </c>
      <c r="C426" s="50" t="s">
        <v>148</v>
      </c>
      <c r="D426" s="50" t="s">
        <v>179</v>
      </c>
      <c r="E426" s="29" t="s">
        <v>592</v>
      </c>
      <c r="F426" s="50"/>
      <c r="G426" s="53">
        <f t="shared" ref="G426:I427" si="33">SUM(G427)</f>
        <v>2361.9</v>
      </c>
      <c r="H426" s="53">
        <f t="shared" si="33"/>
        <v>2344</v>
      </c>
      <c r="I426" s="53">
        <f t="shared" si="33"/>
        <v>2344</v>
      </c>
    </row>
    <row r="427" spans="1:9" ht="31.5">
      <c r="A427" s="27" t="s">
        <v>72</v>
      </c>
      <c r="B427" s="50" t="s">
        <v>269</v>
      </c>
      <c r="C427" s="50" t="s">
        <v>148</v>
      </c>
      <c r="D427" s="50" t="s">
        <v>179</v>
      </c>
      <c r="E427" s="29" t="s">
        <v>593</v>
      </c>
      <c r="F427" s="50"/>
      <c r="G427" s="53">
        <f t="shared" si="33"/>
        <v>2361.9</v>
      </c>
      <c r="H427" s="53">
        <f t="shared" si="33"/>
        <v>2344</v>
      </c>
      <c r="I427" s="53">
        <f t="shared" si="33"/>
        <v>2344</v>
      </c>
    </row>
    <row r="428" spans="1:9" ht="94.5">
      <c r="A428" s="27" t="s">
        <v>56</v>
      </c>
      <c r="B428" s="50" t="s">
        <v>269</v>
      </c>
      <c r="C428" s="50" t="s">
        <v>148</v>
      </c>
      <c r="D428" s="50" t="s">
        <v>179</v>
      </c>
      <c r="E428" s="29" t="s">
        <v>593</v>
      </c>
      <c r="F428" s="50" t="s">
        <v>64</v>
      </c>
      <c r="G428" s="53">
        <v>2361.9</v>
      </c>
      <c r="H428" s="53">
        <v>2344</v>
      </c>
      <c r="I428" s="53">
        <v>2344</v>
      </c>
    </row>
    <row r="429" spans="1:9" ht="31.5">
      <c r="A429" s="28" t="s">
        <v>263</v>
      </c>
      <c r="B429" s="50" t="s">
        <v>269</v>
      </c>
      <c r="C429" s="50" t="s">
        <v>148</v>
      </c>
      <c r="D429" s="50" t="s">
        <v>179</v>
      </c>
      <c r="E429" s="29" t="s">
        <v>610</v>
      </c>
      <c r="F429" s="50"/>
      <c r="G429" s="53">
        <f>SUM(G430)</f>
        <v>15728.400000000001</v>
      </c>
      <c r="H429" s="53">
        <f>SUM(H430)</f>
        <v>15322.3</v>
      </c>
      <c r="I429" s="53">
        <f>SUM(I430)</f>
        <v>15405.8</v>
      </c>
    </row>
    <row r="430" spans="1:9" ht="47.25">
      <c r="A430" s="97" t="s">
        <v>302</v>
      </c>
      <c r="B430" s="50" t="s">
        <v>269</v>
      </c>
      <c r="C430" s="50" t="s">
        <v>148</v>
      </c>
      <c r="D430" s="50" t="s">
        <v>179</v>
      </c>
      <c r="E430" s="29" t="s">
        <v>609</v>
      </c>
      <c r="F430" s="49"/>
      <c r="G430" s="53">
        <f>SUM(G431:G433)</f>
        <v>15728.400000000001</v>
      </c>
      <c r="H430" s="53">
        <f>SUM(H431:H433)</f>
        <v>15322.3</v>
      </c>
      <c r="I430" s="53">
        <f>SUM(I431:I433)</f>
        <v>15405.8</v>
      </c>
    </row>
    <row r="431" spans="1:9" ht="94.5">
      <c r="A431" s="27" t="s">
        <v>56</v>
      </c>
      <c r="B431" s="50" t="s">
        <v>269</v>
      </c>
      <c r="C431" s="50" t="s">
        <v>148</v>
      </c>
      <c r="D431" s="50" t="s">
        <v>179</v>
      </c>
      <c r="E431" s="29" t="s">
        <v>609</v>
      </c>
      <c r="F431" s="50" t="s">
        <v>64</v>
      </c>
      <c r="G431" s="53">
        <v>11182.4</v>
      </c>
      <c r="H431" s="53">
        <v>10751.1</v>
      </c>
      <c r="I431" s="53">
        <v>10751.1</v>
      </c>
    </row>
    <row r="432" spans="1:9" ht="47.25">
      <c r="A432" s="28" t="s">
        <v>265</v>
      </c>
      <c r="B432" s="50" t="s">
        <v>269</v>
      </c>
      <c r="C432" s="50" t="s">
        <v>148</v>
      </c>
      <c r="D432" s="50" t="s">
        <v>179</v>
      </c>
      <c r="E432" s="29" t="s">
        <v>609</v>
      </c>
      <c r="F432" s="50" t="s">
        <v>160</v>
      </c>
      <c r="G432" s="53">
        <v>4172.8</v>
      </c>
      <c r="H432" s="53">
        <v>4198.2</v>
      </c>
      <c r="I432" s="53">
        <v>4281.7</v>
      </c>
    </row>
    <row r="433" spans="1:9" ht="15.75">
      <c r="A433" s="27" t="s">
        <v>252</v>
      </c>
      <c r="B433" s="50" t="s">
        <v>269</v>
      </c>
      <c r="C433" s="50" t="s">
        <v>148</v>
      </c>
      <c r="D433" s="50" t="s">
        <v>179</v>
      </c>
      <c r="E433" s="29" t="s">
        <v>609</v>
      </c>
      <c r="F433" s="50" t="s">
        <v>253</v>
      </c>
      <c r="G433" s="53">
        <v>373.2</v>
      </c>
      <c r="H433" s="53">
        <v>373</v>
      </c>
      <c r="I433" s="53">
        <v>373</v>
      </c>
    </row>
    <row r="434" spans="1:9" ht="15.75">
      <c r="A434" s="114" t="s">
        <v>153</v>
      </c>
      <c r="B434" s="46" t="s">
        <v>269</v>
      </c>
      <c r="C434" s="46" t="s">
        <v>144</v>
      </c>
      <c r="D434" s="46" t="s">
        <v>178</v>
      </c>
      <c r="E434" s="48"/>
      <c r="F434" s="49"/>
      <c r="G434" s="52">
        <f>SUM(G435)</f>
        <v>2245.1</v>
      </c>
      <c r="H434" s="53"/>
      <c r="I434" s="53"/>
    </row>
    <row r="435" spans="1:9" ht="15.75">
      <c r="A435" s="58" t="s">
        <v>155</v>
      </c>
      <c r="B435" s="48" t="s">
        <v>269</v>
      </c>
      <c r="C435" s="48" t="s">
        <v>144</v>
      </c>
      <c r="D435" s="48" t="s">
        <v>177</v>
      </c>
      <c r="E435" s="29"/>
      <c r="F435" s="29"/>
      <c r="G435" s="23">
        <f>SUM(G436)</f>
        <v>2245.1</v>
      </c>
      <c r="H435" s="53"/>
      <c r="I435" s="53"/>
    </row>
    <row r="436" spans="1:9" ht="47.25">
      <c r="A436" s="28" t="s">
        <v>991</v>
      </c>
      <c r="B436" s="29" t="s">
        <v>269</v>
      </c>
      <c r="C436" s="29" t="s">
        <v>144</v>
      </c>
      <c r="D436" s="29" t="s">
        <v>177</v>
      </c>
      <c r="E436" s="29" t="s">
        <v>480</v>
      </c>
      <c r="F436" s="29"/>
      <c r="G436" s="53">
        <f>SUM(G437)</f>
        <v>2245.1</v>
      </c>
      <c r="H436" s="53"/>
      <c r="I436" s="53"/>
    </row>
    <row r="437" spans="1:9" ht="63">
      <c r="A437" s="28" t="s">
        <v>992</v>
      </c>
      <c r="B437" s="29" t="s">
        <v>269</v>
      </c>
      <c r="C437" s="29" t="s">
        <v>144</v>
      </c>
      <c r="D437" s="29" t="s">
        <v>177</v>
      </c>
      <c r="E437" s="29" t="s">
        <v>590</v>
      </c>
      <c r="F437" s="29"/>
      <c r="G437" s="53">
        <f>G438+G441</f>
        <v>2245.1</v>
      </c>
      <c r="H437" s="53"/>
      <c r="I437" s="53"/>
    </row>
    <row r="438" spans="1:9" ht="31.5">
      <c r="A438" s="28" t="s">
        <v>130</v>
      </c>
      <c r="B438" s="29" t="s">
        <v>269</v>
      </c>
      <c r="C438" s="29" t="s">
        <v>144</v>
      </c>
      <c r="D438" s="29" t="s">
        <v>177</v>
      </c>
      <c r="E438" s="29" t="s">
        <v>621</v>
      </c>
      <c r="F438" s="29"/>
      <c r="G438" s="53">
        <f>SUM(G439)</f>
        <v>1145.0999999999999</v>
      </c>
      <c r="H438" s="53"/>
      <c r="I438" s="53"/>
    </row>
    <row r="439" spans="1:9" ht="78.75">
      <c r="A439" s="28" t="s">
        <v>741</v>
      </c>
      <c r="B439" s="29" t="s">
        <v>269</v>
      </c>
      <c r="C439" s="29" t="s">
        <v>144</v>
      </c>
      <c r="D439" s="29" t="s">
        <v>177</v>
      </c>
      <c r="E439" s="29" t="s">
        <v>742</v>
      </c>
      <c r="F439" s="29"/>
      <c r="G439" s="53">
        <f>SUM(G440)</f>
        <v>1145.0999999999999</v>
      </c>
      <c r="H439" s="53"/>
      <c r="I439" s="53"/>
    </row>
    <row r="440" spans="1:9" ht="31.5">
      <c r="A440" s="28" t="s">
        <v>57</v>
      </c>
      <c r="B440" s="29" t="s">
        <v>269</v>
      </c>
      <c r="C440" s="29" t="s">
        <v>144</v>
      </c>
      <c r="D440" s="29" t="s">
        <v>177</v>
      </c>
      <c r="E440" s="29" t="s">
        <v>742</v>
      </c>
      <c r="F440" s="29" t="s">
        <v>58</v>
      </c>
      <c r="G440" s="53">
        <v>1145.0999999999999</v>
      </c>
      <c r="H440" s="53"/>
      <c r="I440" s="53"/>
    </row>
    <row r="441" spans="1:9" ht="31.5">
      <c r="A441" s="28" t="s">
        <v>19</v>
      </c>
      <c r="B441" s="29" t="s">
        <v>269</v>
      </c>
      <c r="C441" s="29" t="s">
        <v>144</v>
      </c>
      <c r="D441" s="29" t="s">
        <v>177</v>
      </c>
      <c r="E441" s="29" t="s">
        <v>486</v>
      </c>
      <c r="F441" s="29"/>
      <c r="G441" s="53">
        <f>SUM(G442)</f>
        <v>1100</v>
      </c>
      <c r="H441" s="53"/>
      <c r="I441" s="53"/>
    </row>
    <row r="442" spans="1:9" ht="78.75">
      <c r="A442" s="28" t="s">
        <v>741</v>
      </c>
      <c r="B442" s="29" t="s">
        <v>269</v>
      </c>
      <c r="C442" s="29" t="s">
        <v>144</v>
      </c>
      <c r="D442" s="29" t="s">
        <v>177</v>
      </c>
      <c r="E442" s="29" t="s">
        <v>921</v>
      </c>
      <c r="F442" s="29"/>
      <c r="G442" s="53">
        <f>SUM(G443)</f>
        <v>1100</v>
      </c>
      <c r="H442" s="53"/>
      <c r="I442" s="53"/>
    </row>
    <row r="443" spans="1:9" ht="47.25">
      <c r="A443" s="28" t="s">
        <v>244</v>
      </c>
      <c r="B443" s="29" t="s">
        <v>269</v>
      </c>
      <c r="C443" s="29" t="s">
        <v>144</v>
      </c>
      <c r="D443" s="29" t="s">
        <v>177</v>
      </c>
      <c r="E443" s="29" t="s">
        <v>921</v>
      </c>
      <c r="F443" s="29" t="s">
        <v>7</v>
      </c>
      <c r="G443" s="53">
        <v>1100</v>
      </c>
      <c r="H443" s="53"/>
      <c r="I443" s="53"/>
    </row>
    <row r="444" spans="1:9" ht="47.25">
      <c r="A444" s="20" t="s">
        <v>94</v>
      </c>
      <c r="B444" s="51" t="s">
        <v>194</v>
      </c>
      <c r="C444" s="51"/>
      <c r="D444" s="51"/>
      <c r="E444" s="12"/>
      <c r="F444" s="51"/>
      <c r="G444" s="70">
        <f>SUM(G445)</f>
        <v>290520.80000000005</v>
      </c>
      <c r="H444" s="70">
        <f>SUM(H445)</f>
        <v>319456.5</v>
      </c>
      <c r="I444" s="70">
        <f>SUM(I445)</f>
        <v>329447.2</v>
      </c>
    </row>
    <row r="445" spans="1:9" ht="15.75">
      <c r="A445" s="61" t="s">
        <v>153</v>
      </c>
      <c r="B445" s="47" t="s">
        <v>194</v>
      </c>
      <c r="C445" s="47" t="s">
        <v>144</v>
      </c>
      <c r="D445" s="47" t="s">
        <v>178</v>
      </c>
      <c r="E445" s="46"/>
      <c r="F445" s="47"/>
      <c r="G445" s="52">
        <f>SUM(G446+G452+G507+G539)</f>
        <v>290520.80000000005</v>
      </c>
      <c r="H445" s="52">
        <f>SUM(H446+H452+H507+H539)</f>
        <v>319456.5</v>
      </c>
      <c r="I445" s="52">
        <f>SUM(I446+I452+I507+I539)</f>
        <v>329447.2</v>
      </c>
    </row>
    <row r="446" spans="1:9" ht="15.75">
      <c r="A446" s="26" t="s">
        <v>154</v>
      </c>
      <c r="B446" s="49" t="s">
        <v>194</v>
      </c>
      <c r="C446" s="49" t="s">
        <v>144</v>
      </c>
      <c r="D446" s="49" t="s">
        <v>176</v>
      </c>
      <c r="E446" s="48"/>
      <c r="F446" s="49"/>
      <c r="G446" s="23">
        <f>SUM(G448)</f>
        <v>36674.800000000003</v>
      </c>
      <c r="H446" s="23">
        <f>SUM(H448)</f>
        <v>36986.6</v>
      </c>
      <c r="I446" s="23">
        <f>SUM(I448)</f>
        <v>37614.9</v>
      </c>
    </row>
    <row r="447" spans="1:9" ht="47.25">
      <c r="A447" s="27" t="s">
        <v>652</v>
      </c>
      <c r="B447" s="50" t="s">
        <v>194</v>
      </c>
      <c r="C447" s="50" t="s">
        <v>144</v>
      </c>
      <c r="D447" s="50" t="s">
        <v>176</v>
      </c>
      <c r="E447" s="29" t="s">
        <v>480</v>
      </c>
      <c r="F447" s="49"/>
      <c r="G447" s="23">
        <f>SUM(G448)</f>
        <v>36674.800000000003</v>
      </c>
      <c r="H447" s="23">
        <f t="shared" ref="H447:I450" si="34">SUM(H448)</f>
        <v>36986.6</v>
      </c>
      <c r="I447" s="23">
        <f t="shared" si="34"/>
        <v>37614.9</v>
      </c>
    </row>
    <row r="448" spans="1:9" ht="78.75">
      <c r="A448" s="27" t="s">
        <v>653</v>
      </c>
      <c r="B448" s="50" t="s">
        <v>194</v>
      </c>
      <c r="C448" s="50" t="s">
        <v>144</v>
      </c>
      <c r="D448" s="50" t="s">
        <v>176</v>
      </c>
      <c r="E448" s="29" t="s">
        <v>491</v>
      </c>
      <c r="F448" s="50"/>
      <c r="G448" s="53">
        <f>SUM(G449)</f>
        <v>36674.800000000003</v>
      </c>
      <c r="H448" s="53">
        <f t="shared" si="34"/>
        <v>36986.6</v>
      </c>
      <c r="I448" s="53">
        <f t="shared" si="34"/>
        <v>37614.9</v>
      </c>
    </row>
    <row r="449" spans="1:9" ht="47.25">
      <c r="A449" s="28" t="s">
        <v>233</v>
      </c>
      <c r="B449" s="50" t="s">
        <v>194</v>
      </c>
      <c r="C449" s="50" t="s">
        <v>144</v>
      </c>
      <c r="D449" s="50" t="s">
        <v>176</v>
      </c>
      <c r="E449" s="29" t="s">
        <v>630</v>
      </c>
      <c r="F449" s="50"/>
      <c r="G449" s="53">
        <f>SUM(G450)</f>
        <v>36674.800000000003</v>
      </c>
      <c r="H449" s="53">
        <f t="shared" si="34"/>
        <v>36986.6</v>
      </c>
      <c r="I449" s="53">
        <f t="shared" si="34"/>
        <v>37614.9</v>
      </c>
    </row>
    <row r="450" spans="1:9" ht="47.25">
      <c r="A450" s="27" t="s">
        <v>42</v>
      </c>
      <c r="B450" s="50" t="s">
        <v>194</v>
      </c>
      <c r="C450" s="50" t="s">
        <v>144</v>
      </c>
      <c r="D450" s="50" t="s">
        <v>176</v>
      </c>
      <c r="E450" s="29" t="s">
        <v>732</v>
      </c>
      <c r="F450" s="50"/>
      <c r="G450" s="53">
        <f>SUM(G451)</f>
        <v>36674.800000000003</v>
      </c>
      <c r="H450" s="53">
        <f t="shared" si="34"/>
        <v>36986.6</v>
      </c>
      <c r="I450" s="53">
        <f t="shared" si="34"/>
        <v>37614.9</v>
      </c>
    </row>
    <row r="451" spans="1:9" ht="47.25">
      <c r="A451" s="27" t="s">
        <v>244</v>
      </c>
      <c r="B451" s="50" t="s">
        <v>194</v>
      </c>
      <c r="C451" s="50" t="s">
        <v>144</v>
      </c>
      <c r="D451" s="50" t="s">
        <v>176</v>
      </c>
      <c r="E451" s="29" t="s">
        <v>732</v>
      </c>
      <c r="F451" s="50" t="s">
        <v>7</v>
      </c>
      <c r="G451" s="53">
        <v>36674.800000000003</v>
      </c>
      <c r="H451" s="53">
        <v>36986.6</v>
      </c>
      <c r="I451" s="53">
        <v>37614.9</v>
      </c>
    </row>
    <row r="452" spans="1:9" ht="15.75">
      <c r="A452" s="26" t="s">
        <v>155</v>
      </c>
      <c r="B452" s="49" t="s">
        <v>194</v>
      </c>
      <c r="C452" s="49" t="s">
        <v>144</v>
      </c>
      <c r="D452" s="49" t="s">
        <v>177</v>
      </c>
      <c r="E452" s="29"/>
      <c r="F452" s="49"/>
      <c r="G452" s="23">
        <f>SUM(G453)</f>
        <v>120231.9</v>
      </c>
      <c r="H452" s="23">
        <f t="shared" ref="G452:I453" si="35">SUM(H453)</f>
        <v>156982.59999999998</v>
      </c>
      <c r="I452" s="23">
        <f t="shared" si="35"/>
        <v>163470.39999999997</v>
      </c>
    </row>
    <row r="453" spans="1:9" ht="47.25">
      <c r="A453" s="27" t="s">
        <v>652</v>
      </c>
      <c r="B453" s="50" t="s">
        <v>194</v>
      </c>
      <c r="C453" s="50" t="s">
        <v>144</v>
      </c>
      <c r="D453" s="50" t="s">
        <v>177</v>
      </c>
      <c r="E453" s="29" t="s">
        <v>480</v>
      </c>
      <c r="F453" s="49"/>
      <c r="G453" s="53">
        <f t="shared" si="35"/>
        <v>120231.9</v>
      </c>
      <c r="H453" s="53">
        <f t="shared" si="35"/>
        <v>156982.59999999998</v>
      </c>
      <c r="I453" s="53">
        <f t="shared" si="35"/>
        <v>163470.39999999997</v>
      </c>
    </row>
    <row r="454" spans="1:9" ht="63">
      <c r="A454" s="27" t="s">
        <v>654</v>
      </c>
      <c r="B454" s="50" t="s">
        <v>194</v>
      </c>
      <c r="C454" s="50" t="s">
        <v>144</v>
      </c>
      <c r="D454" s="50" t="s">
        <v>177</v>
      </c>
      <c r="E454" s="29" t="s">
        <v>590</v>
      </c>
      <c r="F454" s="50"/>
      <c r="G454" s="53">
        <f>SUM(G458+G497+G503+G500+G455)</f>
        <v>120231.9</v>
      </c>
      <c r="H454" s="53">
        <f>SUM(H458+H497+H503+H500)</f>
        <v>156982.59999999998</v>
      </c>
      <c r="I454" s="53">
        <f>SUM(I458+I497+I503+I500)</f>
        <v>163470.39999999997</v>
      </c>
    </row>
    <row r="455" spans="1:9" ht="141.75">
      <c r="A455" s="64" t="s">
        <v>76</v>
      </c>
      <c r="B455" s="29" t="s">
        <v>194</v>
      </c>
      <c r="C455" s="29" t="s">
        <v>144</v>
      </c>
      <c r="D455" s="29" t="s">
        <v>177</v>
      </c>
      <c r="E455" s="29" t="s">
        <v>919</v>
      </c>
      <c r="F455" s="29"/>
      <c r="G455" s="53">
        <f>SUM(G456)</f>
        <v>999.4</v>
      </c>
      <c r="H455" s="53"/>
      <c r="I455" s="53"/>
    </row>
    <row r="456" spans="1:9" ht="78.75">
      <c r="A456" s="28" t="s">
        <v>1001</v>
      </c>
      <c r="B456" s="29" t="s">
        <v>194</v>
      </c>
      <c r="C456" s="29" t="s">
        <v>144</v>
      </c>
      <c r="D456" s="29" t="s">
        <v>177</v>
      </c>
      <c r="E456" s="29" t="s">
        <v>920</v>
      </c>
      <c r="F456" s="29"/>
      <c r="G456" s="53">
        <f>SUM(G457)</f>
        <v>999.4</v>
      </c>
      <c r="H456" s="53"/>
      <c r="I456" s="53"/>
    </row>
    <row r="457" spans="1:9" ht="15.75">
      <c r="A457" s="28" t="s">
        <v>157</v>
      </c>
      <c r="B457" s="29" t="s">
        <v>194</v>
      </c>
      <c r="C457" s="29" t="s">
        <v>144</v>
      </c>
      <c r="D457" s="29" t="s">
        <v>177</v>
      </c>
      <c r="E457" s="29" t="s">
        <v>920</v>
      </c>
      <c r="F457" s="29" t="s">
        <v>210</v>
      </c>
      <c r="G457" s="53">
        <v>999.4</v>
      </c>
      <c r="H457" s="53"/>
      <c r="I457" s="53"/>
    </row>
    <row r="458" spans="1:9" ht="31.5">
      <c r="A458" s="27" t="s">
        <v>287</v>
      </c>
      <c r="B458" s="50" t="s">
        <v>194</v>
      </c>
      <c r="C458" s="50" t="s">
        <v>144</v>
      </c>
      <c r="D458" s="50" t="s">
        <v>177</v>
      </c>
      <c r="E458" s="29" t="s">
        <v>621</v>
      </c>
      <c r="F458" s="50"/>
      <c r="G458" s="53">
        <f>SUM(G459+G462+G465+G468++G471+G474+G477+G481+G484+G486+G491+G494+G489)</f>
        <v>107183.4</v>
      </c>
      <c r="H458" s="53">
        <f>SUM(H459+H462+H465+H468++H471+H474+H477+H481+H484+H486+H491+H494)</f>
        <v>147016.29999999999</v>
      </c>
      <c r="I458" s="53">
        <f>SUM(I459+I462+I465+I468++I471+I474+I477+I481+I484+I486+I491+I494)</f>
        <v>153504.09999999998</v>
      </c>
    </row>
    <row r="459" spans="1:9" ht="78.75">
      <c r="A459" s="27" t="s">
        <v>733</v>
      </c>
      <c r="B459" s="50" t="s">
        <v>194</v>
      </c>
      <c r="C459" s="50" t="s">
        <v>144</v>
      </c>
      <c r="D459" s="50" t="s">
        <v>177</v>
      </c>
      <c r="E459" s="29" t="s">
        <v>734</v>
      </c>
      <c r="F459" s="50"/>
      <c r="G459" s="53">
        <f>SUM(G460:G461)</f>
        <v>17320.2</v>
      </c>
      <c r="H459" s="53">
        <f>SUM(H460:H461)</f>
        <v>18855</v>
      </c>
      <c r="I459" s="53">
        <f>SUM(I460:I461)</f>
        <v>19609.2</v>
      </c>
    </row>
    <row r="460" spans="1:9" ht="47.25">
      <c r="A460" s="28" t="s">
        <v>265</v>
      </c>
      <c r="B460" s="50" t="s">
        <v>194</v>
      </c>
      <c r="C460" s="50" t="s">
        <v>144</v>
      </c>
      <c r="D460" s="50" t="s">
        <v>177</v>
      </c>
      <c r="E460" s="29" t="s">
        <v>734</v>
      </c>
      <c r="F460" s="50" t="s">
        <v>160</v>
      </c>
      <c r="G460" s="53">
        <v>220</v>
      </c>
      <c r="H460" s="53">
        <v>240</v>
      </c>
      <c r="I460" s="53">
        <v>280</v>
      </c>
    </row>
    <row r="461" spans="1:9" ht="31.5">
      <c r="A461" s="27" t="s">
        <v>57</v>
      </c>
      <c r="B461" s="50" t="s">
        <v>194</v>
      </c>
      <c r="C461" s="50" t="s">
        <v>144</v>
      </c>
      <c r="D461" s="50" t="s">
        <v>177</v>
      </c>
      <c r="E461" s="29" t="s">
        <v>734</v>
      </c>
      <c r="F461" s="50" t="s">
        <v>58</v>
      </c>
      <c r="G461" s="53">
        <v>17100.2</v>
      </c>
      <c r="H461" s="53">
        <v>18615</v>
      </c>
      <c r="I461" s="53">
        <v>19329.2</v>
      </c>
    </row>
    <row r="462" spans="1:9" ht="94.5">
      <c r="A462" s="27" t="s">
        <v>735</v>
      </c>
      <c r="B462" s="50" t="s">
        <v>194</v>
      </c>
      <c r="C462" s="50" t="s">
        <v>144</v>
      </c>
      <c r="D462" s="50" t="s">
        <v>177</v>
      </c>
      <c r="E462" s="29" t="s">
        <v>622</v>
      </c>
      <c r="F462" s="50"/>
      <c r="G462" s="53">
        <f>SUM(G463:G464)</f>
        <v>644.29999999999995</v>
      </c>
      <c r="H462" s="53">
        <f>SUM(H463:H464)</f>
        <v>668</v>
      </c>
      <c r="I462" s="53">
        <f>SUM(I463:I464)</f>
        <v>692.7</v>
      </c>
    </row>
    <row r="463" spans="1:9" ht="47.25">
      <c r="A463" s="28" t="s">
        <v>265</v>
      </c>
      <c r="B463" s="50" t="s">
        <v>194</v>
      </c>
      <c r="C463" s="50" t="s">
        <v>144</v>
      </c>
      <c r="D463" s="50" t="s">
        <v>177</v>
      </c>
      <c r="E463" s="29" t="s">
        <v>622</v>
      </c>
      <c r="F463" s="50" t="s">
        <v>160</v>
      </c>
      <c r="G463" s="53">
        <v>10</v>
      </c>
      <c r="H463" s="53">
        <v>12</v>
      </c>
      <c r="I463" s="53">
        <v>14</v>
      </c>
    </row>
    <row r="464" spans="1:9" ht="31.5">
      <c r="A464" s="27" t="s">
        <v>57</v>
      </c>
      <c r="B464" s="50" t="s">
        <v>194</v>
      </c>
      <c r="C464" s="50" t="s">
        <v>144</v>
      </c>
      <c r="D464" s="50" t="s">
        <v>177</v>
      </c>
      <c r="E464" s="29" t="s">
        <v>622</v>
      </c>
      <c r="F464" s="50" t="s">
        <v>58</v>
      </c>
      <c r="G464" s="53">
        <v>634.29999999999995</v>
      </c>
      <c r="H464" s="53">
        <v>656</v>
      </c>
      <c r="I464" s="53">
        <v>678.7</v>
      </c>
    </row>
    <row r="465" spans="1:9" ht="78.75">
      <c r="A465" s="27" t="s">
        <v>736</v>
      </c>
      <c r="B465" s="50" t="s">
        <v>194</v>
      </c>
      <c r="C465" s="50" t="s">
        <v>144</v>
      </c>
      <c r="D465" s="50" t="s">
        <v>177</v>
      </c>
      <c r="E465" s="29" t="s">
        <v>737</v>
      </c>
      <c r="F465" s="50"/>
      <c r="G465" s="53">
        <f>SUM(G466:G467)</f>
        <v>16020.6</v>
      </c>
      <c r="H465" s="53">
        <f>SUM(H466:H467)</f>
        <v>17354.2</v>
      </c>
      <c r="I465" s="53">
        <f>SUM(I466:I467)</f>
        <v>18048.3</v>
      </c>
    </row>
    <row r="466" spans="1:9" ht="47.25">
      <c r="A466" s="28" t="s">
        <v>265</v>
      </c>
      <c r="B466" s="50" t="s">
        <v>194</v>
      </c>
      <c r="C466" s="50" t="s">
        <v>144</v>
      </c>
      <c r="D466" s="50" t="s">
        <v>177</v>
      </c>
      <c r="E466" s="29" t="s">
        <v>737</v>
      </c>
      <c r="F466" s="50" t="s">
        <v>160</v>
      </c>
      <c r="G466" s="53">
        <v>244</v>
      </c>
      <c r="H466" s="53">
        <v>249</v>
      </c>
      <c r="I466" s="53">
        <v>253</v>
      </c>
    </row>
    <row r="467" spans="1:9" ht="31.5">
      <c r="A467" s="27" t="s">
        <v>57</v>
      </c>
      <c r="B467" s="50" t="s">
        <v>194</v>
      </c>
      <c r="C467" s="50" t="s">
        <v>144</v>
      </c>
      <c r="D467" s="50" t="s">
        <v>177</v>
      </c>
      <c r="E467" s="29" t="s">
        <v>737</v>
      </c>
      <c r="F467" s="50" t="s">
        <v>58</v>
      </c>
      <c r="G467" s="53">
        <v>15776.6</v>
      </c>
      <c r="H467" s="53">
        <v>17105.2</v>
      </c>
      <c r="I467" s="53">
        <v>17795.3</v>
      </c>
    </row>
    <row r="468" spans="1:9" ht="110.25">
      <c r="A468" s="27" t="s">
        <v>738</v>
      </c>
      <c r="B468" s="50" t="s">
        <v>194</v>
      </c>
      <c r="C468" s="50" t="s">
        <v>144</v>
      </c>
      <c r="D468" s="50" t="s">
        <v>177</v>
      </c>
      <c r="E468" s="29" t="s">
        <v>623</v>
      </c>
      <c r="F468" s="50"/>
      <c r="G468" s="53">
        <f>SUM(G469:G470)</f>
        <v>41.9</v>
      </c>
      <c r="H468" s="53">
        <f>SUM(H469:H470)</f>
        <v>44.1</v>
      </c>
      <c r="I468" s="53">
        <f>SUM(I469:I470)</f>
        <v>46.4</v>
      </c>
    </row>
    <row r="469" spans="1:9" ht="31.5">
      <c r="A469" s="27" t="s">
        <v>159</v>
      </c>
      <c r="B469" s="50" t="s">
        <v>194</v>
      </c>
      <c r="C469" s="50" t="s">
        <v>144</v>
      </c>
      <c r="D469" s="50" t="s">
        <v>177</v>
      </c>
      <c r="E469" s="29" t="s">
        <v>623</v>
      </c>
      <c r="F469" s="50" t="s">
        <v>160</v>
      </c>
      <c r="G469" s="53">
        <v>0.4</v>
      </c>
      <c r="H469" s="53">
        <v>0.5</v>
      </c>
      <c r="I469" s="53">
        <v>0.6</v>
      </c>
    </row>
    <row r="470" spans="1:9" ht="31.5">
      <c r="A470" s="27" t="s">
        <v>57</v>
      </c>
      <c r="B470" s="50" t="s">
        <v>194</v>
      </c>
      <c r="C470" s="50" t="s">
        <v>144</v>
      </c>
      <c r="D470" s="50" t="s">
        <v>177</v>
      </c>
      <c r="E470" s="29" t="s">
        <v>623</v>
      </c>
      <c r="F470" s="50" t="s">
        <v>58</v>
      </c>
      <c r="G470" s="53">
        <v>41.5</v>
      </c>
      <c r="H470" s="53">
        <v>43.6</v>
      </c>
      <c r="I470" s="53">
        <v>45.8</v>
      </c>
    </row>
    <row r="471" spans="1:9" ht="126">
      <c r="A471" s="27" t="s">
        <v>739</v>
      </c>
      <c r="B471" s="50" t="s">
        <v>194</v>
      </c>
      <c r="C471" s="50" t="s">
        <v>144</v>
      </c>
      <c r="D471" s="50" t="s">
        <v>177</v>
      </c>
      <c r="E471" s="29" t="s">
        <v>624</v>
      </c>
      <c r="F471" s="50"/>
      <c r="G471" s="53">
        <f>SUM(G472:G473)</f>
        <v>830.9</v>
      </c>
      <c r="H471" s="53">
        <f>SUM(H472:H473)</f>
        <v>766</v>
      </c>
      <c r="I471" s="53">
        <f>SUM(I472:I473)</f>
        <v>874.69999999999993</v>
      </c>
    </row>
    <row r="472" spans="1:9" ht="47.25">
      <c r="A472" s="28" t="s">
        <v>265</v>
      </c>
      <c r="B472" s="50" t="s">
        <v>194</v>
      </c>
      <c r="C472" s="50" t="s">
        <v>144</v>
      </c>
      <c r="D472" s="50" t="s">
        <v>177</v>
      </c>
      <c r="E472" s="29" t="s">
        <v>624</v>
      </c>
      <c r="F472" s="50" t="s">
        <v>160</v>
      </c>
      <c r="G472" s="53">
        <v>10</v>
      </c>
      <c r="H472" s="53">
        <v>11.4</v>
      </c>
      <c r="I472" s="53">
        <v>11.4</v>
      </c>
    </row>
    <row r="473" spans="1:9" ht="31.5">
      <c r="A473" s="27" t="s">
        <v>57</v>
      </c>
      <c r="B473" s="50" t="s">
        <v>194</v>
      </c>
      <c r="C473" s="50" t="s">
        <v>144</v>
      </c>
      <c r="D473" s="50" t="s">
        <v>177</v>
      </c>
      <c r="E473" s="29" t="s">
        <v>624</v>
      </c>
      <c r="F473" s="50" t="s">
        <v>58</v>
      </c>
      <c r="G473" s="53">
        <v>820.9</v>
      </c>
      <c r="H473" s="53">
        <v>754.6</v>
      </c>
      <c r="I473" s="53">
        <v>863.3</v>
      </c>
    </row>
    <row r="474" spans="1:9" ht="47.25">
      <c r="A474" s="27" t="s">
        <v>101</v>
      </c>
      <c r="B474" s="50" t="s">
        <v>194</v>
      </c>
      <c r="C474" s="50" t="s">
        <v>144</v>
      </c>
      <c r="D474" s="50" t="s">
        <v>177</v>
      </c>
      <c r="E474" s="29" t="s">
        <v>740</v>
      </c>
      <c r="F474" s="50"/>
      <c r="G474" s="53">
        <f>SUM(G475:G476)</f>
        <v>13329.6</v>
      </c>
      <c r="H474" s="53">
        <f>SUM(H475:H476)</f>
        <v>15336.2</v>
      </c>
      <c r="I474" s="53">
        <f>SUM(I475:I476)</f>
        <v>16560.7</v>
      </c>
    </row>
    <row r="475" spans="1:9" ht="47.25">
      <c r="A475" s="28" t="s">
        <v>265</v>
      </c>
      <c r="B475" s="50" t="s">
        <v>194</v>
      </c>
      <c r="C475" s="50" t="s">
        <v>144</v>
      </c>
      <c r="D475" s="50" t="s">
        <v>177</v>
      </c>
      <c r="E475" s="29" t="s">
        <v>740</v>
      </c>
      <c r="F475" s="50" t="s">
        <v>160</v>
      </c>
      <c r="G475" s="53">
        <v>210</v>
      </c>
      <c r="H475" s="53">
        <v>242</v>
      </c>
      <c r="I475" s="53">
        <v>260</v>
      </c>
    </row>
    <row r="476" spans="1:9" ht="31.5">
      <c r="A476" s="27" t="s">
        <v>57</v>
      </c>
      <c r="B476" s="50" t="s">
        <v>194</v>
      </c>
      <c r="C476" s="50" t="s">
        <v>144</v>
      </c>
      <c r="D476" s="50" t="s">
        <v>177</v>
      </c>
      <c r="E476" s="29" t="s">
        <v>740</v>
      </c>
      <c r="F476" s="50" t="s">
        <v>58</v>
      </c>
      <c r="G476" s="53">
        <v>13119.6</v>
      </c>
      <c r="H476" s="53">
        <v>15094.2</v>
      </c>
      <c r="I476" s="53">
        <v>16300.7</v>
      </c>
    </row>
    <row r="477" spans="1:9" ht="78.75">
      <c r="A477" s="27" t="s">
        <v>741</v>
      </c>
      <c r="B477" s="50" t="s">
        <v>194</v>
      </c>
      <c r="C477" s="50" t="s">
        <v>144</v>
      </c>
      <c r="D477" s="50" t="s">
        <v>177</v>
      </c>
      <c r="E477" s="29" t="s">
        <v>742</v>
      </c>
      <c r="F477" s="50"/>
      <c r="G477" s="53">
        <f>SUM(G478:G480)</f>
        <v>36412.400000000001</v>
      </c>
      <c r="H477" s="53">
        <f>SUM(H479:H480)</f>
        <v>73329.100000000006</v>
      </c>
      <c r="I477" s="53">
        <f>SUM(I479:I480)</f>
        <v>77081.399999999994</v>
      </c>
    </row>
    <row r="478" spans="1:9" ht="94.5">
      <c r="A478" s="27" t="s">
        <v>56</v>
      </c>
      <c r="B478" s="50" t="s">
        <v>194</v>
      </c>
      <c r="C478" s="50" t="s">
        <v>144</v>
      </c>
      <c r="D478" s="50" t="s">
        <v>177</v>
      </c>
      <c r="E478" s="29" t="s">
        <v>742</v>
      </c>
      <c r="F478" s="50" t="s">
        <v>64</v>
      </c>
      <c r="G478" s="53">
        <v>291.5</v>
      </c>
      <c r="H478" s="53"/>
      <c r="I478" s="53"/>
    </row>
    <row r="479" spans="1:9" ht="47.25">
      <c r="A479" s="28" t="s">
        <v>265</v>
      </c>
      <c r="B479" s="50" t="s">
        <v>194</v>
      </c>
      <c r="C479" s="50" t="s">
        <v>144</v>
      </c>
      <c r="D479" s="50" t="s">
        <v>177</v>
      </c>
      <c r="E479" s="29" t="s">
        <v>742</v>
      </c>
      <c r="F479" s="50" t="s">
        <v>160</v>
      </c>
      <c r="G479" s="53">
        <v>289</v>
      </c>
      <c r="H479" s="53">
        <v>302.8</v>
      </c>
      <c r="I479" s="53">
        <v>316</v>
      </c>
    </row>
    <row r="480" spans="1:9" ht="31.5">
      <c r="A480" s="27" t="s">
        <v>57</v>
      </c>
      <c r="B480" s="50" t="s">
        <v>194</v>
      </c>
      <c r="C480" s="50" t="s">
        <v>144</v>
      </c>
      <c r="D480" s="50" t="s">
        <v>177</v>
      </c>
      <c r="E480" s="29" t="s">
        <v>742</v>
      </c>
      <c r="F480" s="50" t="s">
        <v>58</v>
      </c>
      <c r="G480" s="53">
        <v>35831.9</v>
      </c>
      <c r="H480" s="53">
        <v>73026.3</v>
      </c>
      <c r="I480" s="53">
        <v>76765.399999999994</v>
      </c>
    </row>
    <row r="481" spans="1:9" ht="126">
      <c r="A481" s="27" t="s">
        <v>743</v>
      </c>
      <c r="B481" s="50" t="s">
        <v>194</v>
      </c>
      <c r="C481" s="50" t="s">
        <v>144</v>
      </c>
      <c r="D481" s="50" t="s">
        <v>177</v>
      </c>
      <c r="E481" s="29" t="s">
        <v>744</v>
      </c>
      <c r="F481" s="50"/>
      <c r="G481" s="53">
        <f>SUM(G482:G483)</f>
        <v>920.4</v>
      </c>
      <c r="H481" s="53">
        <f>SUM(H482:H483)</f>
        <v>920.4</v>
      </c>
      <c r="I481" s="53">
        <f>SUM(I482:I483)</f>
        <v>920.4</v>
      </c>
    </row>
    <row r="482" spans="1:9" ht="47.25">
      <c r="A482" s="28" t="s">
        <v>265</v>
      </c>
      <c r="B482" s="50" t="s">
        <v>194</v>
      </c>
      <c r="C482" s="50" t="s">
        <v>144</v>
      </c>
      <c r="D482" s="50" t="s">
        <v>177</v>
      </c>
      <c r="E482" s="29" t="s">
        <v>744</v>
      </c>
      <c r="F482" s="50" t="s">
        <v>160</v>
      </c>
      <c r="G482" s="53">
        <v>16.3</v>
      </c>
      <c r="H482" s="53">
        <v>16.3</v>
      </c>
      <c r="I482" s="53">
        <v>16.3</v>
      </c>
    </row>
    <row r="483" spans="1:9" ht="31.5">
      <c r="A483" s="27" t="s">
        <v>57</v>
      </c>
      <c r="B483" s="50" t="s">
        <v>194</v>
      </c>
      <c r="C483" s="50" t="s">
        <v>144</v>
      </c>
      <c r="D483" s="50" t="s">
        <v>177</v>
      </c>
      <c r="E483" s="29" t="s">
        <v>744</v>
      </c>
      <c r="F483" s="50" t="s">
        <v>58</v>
      </c>
      <c r="G483" s="53">
        <v>904.1</v>
      </c>
      <c r="H483" s="53">
        <v>904.1</v>
      </c>
      <c r="I483" s="53">
        <v>904.1</v>
      </c>
    </row>
    <row r="484" spans="1:9" ht="31.5">
      <c r="A484" s="27" t="s">
        <v>2</v>
      </c>
      <c r="B484" s="50" t="s">
        <v>194</v>
      </c>
      <c r="C484" s="50" t="s">
        <v>144</v>
      </c>
      <c r="D484" s="50" t="s">
        <v>177</v>
      </c>
      <c r="E484" s="29" t="s">
        <v>745</v>
      </c>
      <c r="F484" s="50"/>
      <c r="G484" s="53">
        <f>SUM(G485:G485)</f>
        <v>0.1</v>
      </c>
      <c r="H484" s="53">
        <f>SUM(H485:H485)</f>
        <v>0.1</v>
      </c>
      <c r="I484" s="53">
        <f>SUM(I485:I485)</f>
        <v>0.1</v>
      </c>
    </row>
    <row r="485" spans="1:9" ht="31.5">
      <c r="A485" s="27" t="s">
        <v>57</v>
      </c>
      <c r="B485" s="50" t="s">
        <v>194</v>
      </c>
      <c r="C485" s="50" t="s">
        <v>144</v>
      </c>
      <c r="D485" s="50" t="s">
        <v>177</v>
      </c>
      <c r="E485" s="29" t="s">
        <v>745</v>
      </c>
      <c r="F485" s="50" t="s">
        <v>58</v>
      </c>
      <c r="G485" s="53">
        <v>0.1</v>
      </c>
      <c r="H485" s="53">
        <v>0.1</v>
      </c>
      <c r="I485" s="53">
        <v>0.1</v>
      </c>
    </row>
    <row r="486" spans="1:9" ht="157.5">
      <c r="A486" s="27" t="s">
        <v>746</v>
      </c>
      <c r="B486" s="50" t="s">
        <v>194</v>
      </c>
      <c r="C486" s="50" t="s">
        <v>144</v>
      </c>
      <c r="D486" s="50" t="s">
        <v>177</v>
      </c>
      <c r="E486" s="29" t="s">
        <v>747</v>
      </c>
      <c r="F486" s="50"/>
      <c r="G486" s="53">
        <f>SUM(G487:G488)</f>
        <v>2683.5</v>
      </c>
      <c r="H486" s="53">
        <f>SUM(H487:H488)</f>
        <v>2966.6</v>
      </c>
      <c r="I486" s="53">
        <f>SUM(I487:I488)</f>
        <v>3084.3</v>
      </c>
    </row>
    <row r="487" spans="1:9" ht="47.25">
      <c r="A487" s="28" t="s">
        <v>265</v>
      </c>
      <c r="B487" s="50" t="s">
        <v>194</v>
      </c>
      <c r="C487" s="50" t="s">
        <v>144</v>
      </c>
      <c r="D487" s="50" t="s">
        <v>177</v>
      </c>
      <c r="E487" s="29" t="s">
        <v>747</v>
      </c>
      <c r="F487" s="50" t="s">
        <v>160</v>
      </c>
      <c r="G487" s="53">
        <v>48</v>
      </c>
      <c r="H487" s="53">
        <v>50</v>
      </c>
      <c r="I487" s="53">
        <v>52</v>
      </c>
    </row>
    <row r="488" spans="1:9" ht="31.5">
      <c r="A488" s="27" t="s">
        <v>57</v>
      </c>
      <c r="B488" s="50" t="s">
        <v>194</v>
      </c>
      <c r="C488" s="50" t="s">
        <v>144</v>
      </c>
      <c r="D488" s="50" t="s">
        <v>177</v>
      </c>
      <c r="E488" s="29" t="s">
        <v>747</v>
      </c>
      <c r="F488" s="50" t="s">
        <v>58</v>
      </c>
      <c r="G488" s="53">
        <v>2635.5</v>
      </c>
      <c r="H488" s="53">
        <v>2916.6</v>
      </c>
      <c r="I488" s="53">
        <v>3032.3</v>
      </c>
    </row>
    <row r="489" spans="1:9" ht="157.5">
      <c r="A489" s="136" t="s">
        <v>1069</v>
      </c>
      <c r="B489" s="132" t="s">
        <v>194</v>
      </c>
      <c r="C489" s="132" t="s">
        <v>144</v>
      </c>
      <c r="D489" s="132" t="s">
        <v>177</v>
      </c>
      <c r="E489" s="132" t="s">
        <v>1070</v>
      </c>
      <c r="F489" s="132"/>
      <c r="G489" s="53">
        <f t="shared" ref="G489" si="36">SUM(G490)</f>
        <v>2500</v>
      </c>
      <c r="H489" s="53"/>
      <c r="I489" s="53"/>
    </row>
    <row r="490" spans="1:9" ht="31.5">
      <c r="A490" s="131" t="s">
        <v>57</v>
      </c>
      <c r="B490" s="132" t="s">
        <v>194</v>
      </c>
      <c r="C490" s="132" t="s">
        <v>144</v>
      </c>
      <c r="D490" s="132" t="s">
        <v>177</v>
      </c>
      <c r="E490" s="132" t="s">
        <v>1070</v>
      </c>
      <c r="F490" s="132" t="s">
        <v>58</v>
      </c>
      <c r="G490" s="53">
        <v>2500</v>
      </c>
      <c r="H490" s="53"/>
      <c r="I490" s="53"/>
    </row>
    <row r="491" spans="1:9" ht="78.75">
      <c r="A491" s="27" t="s">
        <v>21</v>
      </c>
      <c r="B491" s="50" t="s">
        <v>194</v>
      </c>
      <c r="C491" s="50" t="s">
        <v>144</v>
      </c>
      <c r="D491" s="50" t="s">
        <v>177</v>
      </c>
      <c r="E491" s="29" t="s">
        <v>626</v>
      </c>
      <c r="F491" s="50"/>
      <c r="G491" s="53">
        <f>SUM(G492:G493)</f>
        <v>3569.5</v>
      </c>
      <c r="H491" s="53">
        <f>SUM(H492:H493)</f>
        <v>3712.3</v>
      </c>
      <c r="I491" s="53">
        <f>SUM(I492:I493)</f>
        <v>3860.8</v>
      </c>
    </row>
    <row r="492" spans="1:9" ht="47.25">
      <c r="A492" s="28" t="s">
        <v>265</v>
      </c>
      <c r="B492" s="50" t="s">
        <v>194</v>
      </c>
      <c r="C492" s="50" t="s">
        <v>144</v>
      </c>
      <c r="D492" s="50" t="s">
        <v>177</v>
      </c>
      <c r="E492" s="29" t="s">
        <v>626</v>
      </c>
      <c r="F492" s="50" t="s">
        <v>160</v>
      </c>
      <c r="G492" s="53">
        <v>53</v>
      </c>
      <c r="H492" s="53">
        <v>57</v>
      </c>
      <c r="I492" s="53">
        <v>60</v>
      </c>
    </row>
    <row r="493" spans="1:9" ht="31.5">
      <c r="A493" s="27" t="s">
        <v>57</v>
      </c>
      <c r="B493" s="50" t="s">
        <v>194</v>
      </c>
      <c r="C493" s="50" t="s">
        <v>144</v>
      </c>
      <c r="D493" s="50" t="s">
        <v>177</v>
      </c>
      <c r="E493" s="29" t="s">
        <v>626</v>
      </c>
      <c r="F493" s="50" t="s">
        <v>58</v>
      </c>
      <c r="G493" s="53">
        <v>3516.5</v>
      </c>
      <c r="H493" s="53">
        <v>3655.3</v>
      </c>
      <c r="I493" s="53">
        <v>3800.8</v>
      </c>
    </row>
    <row r="494" spans="1:9" ht="63">
      <c r="A494" s="27" t="s">
        <v>161</v>
      </c>
      <c r="B494" s="50" t="s">
        <v>194</v>
      </c>
      <c r="C494" s="50" t="s">
        <v>144</v>
      </c>
      <c r="D494" s="50" t="s">
        <v>177</v>
      </c>
      <c r="E494" s="29" t="s">
        <v>627</v>
      </c>
      <c r="F494" s="50"/>
      <c r="G494" s="53">
        <f>SUM(G495:G496)</f>
        <v>12910</v>
      </c>
      <c r="H494" s="53">
        <f>SUM(H495:H496)</f>
        <v>13064.3</v>
      </c>
      <c r="I494" s="53">
        <f>SUM(I495:I496)</f>
        <v>12725.1</v>
      </c>
    </row>
    <row r="495" spans="1:9" ht="47.25">
      <c r="A495" s="28" t="s">
        <v>265</v>
      </c>
      <c r="B495" s="50" t="s">
        <v>194</v>
      </c>
      <c r="C495" s="50" t="s">
        <v>144</v>
      </c>
      <c r="D495" s="50" t="s">
        <v>177</v>
      </c>
      <c r="E495" s="29" t="s">
        <v>627</v>
      </c>
      <c r="F495" s="50" t="s">
        <v>160</v>
      </c>
      <c r="G495" s="53">
        <v>23</v>
      </c>
      <c r="H495" s="53">
        <v>22</v>
      </c>
      <c r="I495" s="53">
        <v>22</v>
      </c>
    </row>
    <row r="496" spans="1:9" ht="31.5">
      <c r="A496" s="27" t="s">
        <v>57</v>
      </c>
      <c r="B496" s="50" t="s">
        <v>194</v>
      </c>
      <c r="C496" s="50" t="s">
        <v>144</v>
      </c>
      <c r="D496" s="50" t="s">
        <v>177</v>
      </c>
      <c r="E496" s="29" t="s">
        <v>627</v>
      </c>
      <c r="F496" s="50" t="s">
        <v>58</v>
      </c>
      <c r="G496" s="53">
        <v>12887</v>
      </c>
      <c r="H496" s="53">
        <v>13042.3</v>
      </c>
      <c r="I496" s="53">
        <v>12703.1</v>
      </c>
    </row>
    <row r="497" spans="1:9" ht="31.5">
      <c r="A497" s="27" t="s">
        <v>199</v>
      </c>
      <c r="B497" s="50" t="s">
        <v>194</v>
      </c>
      <c r="C497" s="50" t="s">
        <v>144</v>
      </c>
      <c r="D497" s="50" t="s">
        <v>177</v>
      </c>
      <c r="E497" s="29" t="s">
        <v>484</v>
      </c>
      <c r="F497" s="50"/>
      <c r="G497" s="53">
        <f t="shared" ref="G497:I498" si="37">SUM(G498)</f>
        <v>169.8</v>
      </c>
      <c r="H497" s="53">
        <f t="shared" si="37"/>
        <v>372</v>
      </c>
      <c r="I497" s="53">
        <f t="shared" si="37"/>
        <v>372</v>
      </c>
    </row>
    <row r="498" spans="1:9" ht="31.5">
      <c r="A498" s="27" t="s">
        <v>225</v>
      </c>
      <c r="B498" s="50" t="s">
        <v>194</v>
      </c>
      <c r="C498" s="50" t="s">
        <v>144</v>
      </c>
      <c r="D498" s="50" t="s">
        <v>177</v>
      </c>
      <c r="E498" s="29" t="s">
        <v>485</v>
      </c>
      <c r="F498" s="50"/>
      <c r="G498" s="53">
        <f t="shared" si="37"/>
        <v>169.8</v>
      </c>
      <c r="H498" s="53">
        <f t="shared" si="37"/>
        <v>372</v>
      </c>
      <c r="I498" s="53">
        <f t="shared" si="37"/>
        <v>372</v>
      </c>
    </row>
    <row r="499" spans="1:9" ht="47.25">
      <c r="A499" s="28" t="s">
        <v>265</v>
      </c>
      <c r="B499" s="50" t="s">
        <v>194</v>
      </c>
      <c r="C499" s="50" t="s">
        <v>144</v>
      </c>
      <c r="D499" s="50" t="s">
        <v>177</v>
      </c>
      <c r="E499" s="29" t="s">
        <v>485</v>
      </c>
      <c r="F499" s="50" t="s">
        <v>160</v>
      </c>
      <c r="G499" s="53">
        <v>169.8</v>
      </c>
      <c r="H499" s="53">
        <v>372</v>
      </c>
      <c r="I499" s="53">
        <v>372</v>
      </c>
    </row>
    <row r="500" spans="1:9" ht="31.5">
      <c r="A500" s="27" t="s">
        <v>19</v>
      </c>
      <c r="B500" s="50" t="s">
        <v>194</v>
      </c>
      <c r="C500" s="50" t="s">
        <v>144</v>
      </c>
      <c r="D500" s="50" t="s">
        <v>177</v>
      </c>
      <c r="E500" s="29" t="s">
        <v>486</v>
      </c>
      <c r="F500" s="50"/>
      <c r="G500" s="53">
        <f t="shared" ref="G500:I501" si="38">SUM(G501)</f>
        <v>2685</v>
      </c>
      <c r="H500" s="53">
        <f t="shared" si="38"/>
        <v>400</v>
      </c>
      <c r="I500" s="53">
        <f t="shared" si="38"/>
        <v>400</v>
      </c>
    </row>
    <row r="501" spans="1:9" ht="47.25">
      <c r="A501" s="27" t="s">
        <v>226</v>
      </c>
      <c r="B501" s="50" t="s">
        <v>194</v>
      </c>
      <c r="C501" s="50" t="s">
        <v>144</v>
      </c>
      <c r="D501" s="50" t="s">
        <v>177</v>
      </c>
      <c r="E501" s="29" t="s">
        <v>487</v>
      </c>
      <c r="F501" s="50"/>
      <c r="G501" s="53">
        <f t="shared" si="38"/>
        <v>2685</v>
      </c>
      <c r="H501" s="53">
        <f t="shared" si="38"/>
        <v>400</v>
      </c>
      <c r="I501" s="53">
        <f t="shared" si="38"/>
        <v>400</v>
      </c>
    </row>
    <row r="502" spans="1:9" ht="47.25">
      <c r="A502" s="27" t="s">
        <v>244</v>
      </c>
      <c r="B502" s="50" t="s">
        <v>194</v>
      </c>
      <c r="C502" s="50" t="s">
        <v>144</v>
      </c>
      <c r="D502" s="50" t="s">
        <v>177</v>
      </c>
      <c r="E502" s="29" t="s">
        <v>487</v>
      </c>
      <c r="F502" s="50" t="s">
        <v>7</v>
      </c>
      <c r="G502" s="53">
        <v>2685</v>
      </c>
      <c r="H502" s="53">
        <v>400</v>
      </c>
      <c r="I502" s="53">
        <v>400</v>
      </c>
    </row>
    <row r="503" spans="1:9" ht="47.25">
      <c r="A503" s="27" t="s">
        <v>201</v>
      </c>
      <c r="B503" s="50" t="s">
        <v>194</v>
      </c>
      <c r="C503" s="50" t="s">
        <v>144</v>
      </c>
      <c r="D503" s="50" t="s">
        <v>177</v>
      </c>
      <c r="E503" s="29" t="s">
        <v>634</v>
      </c>
      <c r="F503" s="50"/>
      <c r="G503" s="53">
        <f>SUM(G504)</f>
        <v>9194.2999999999993</v>
      </c>
      <c r="H503" s="53">
        <f>SUM(H504)</f>
        <v>9194.2999999999993</v>
      </c>
      <c r="I503" s="53">
        <f>SUM(I504)</f>
        <v>9194.2999999999993</v>
      </c>
    </row>
    <row r="504" spans="1:9" ht="173.25">
      <c r="A504" s="27" t="s">
        <v>603</v>
      </c>
      <c r="B504" s="50" t="s">
        <v>194</v>
      </c>
      <c r="C504" s="50" t="s">
        <v>144</v>
      </c>
      <c r="D504" s="50" t="s">
        <v>177</v>
      </c>
      <c r="E504" s="29" t="s">
        <v>635</v>
      </c>
      <c r="F504" s="50"/>
      <c r="G504" s="53">
        <f>SUM(G505:G506)</f>
        <v>9194.2999999999993</v>
      </c>
      <c r="H504" s="53">
        <f>SUM(H505:H506)</f>
        <v>9194.2999999999993</v>
      </c>
      <c r="I504" s="53">
        <f>SUM(I505:I506)</f>
        <v>9194.2999999999993</v>
      </c>
    </row>
    <row r="505" spans="1:9" ht="47.25">
      <c r="A505" s="28" t="s">
        <v>265</v>
      </c>
      <c r="B505" s="50" t="s">
        <v>194</v>
      </c>
      <c r="C505" s="50" t="s">
        <v>144</v>
      </c>
      <c r="D505" s="50" t="s">
        <v>177</v>
      </c>
      <c r="E505" s="29" t="s">
        <v>635</v>
      </c>
      <c r="F505" s="50" t="s">
        <v>160</v>
      </c>
      <c r="G505" s="53">
        <v>135.9</v>
      </c>
      <c r="H505" s="53">
        <v>135.9</v>
      </c>
      <c r="I505" s="53">
        <v>135.9</v>
      </c>
    </row>
    <row r="506" spans="1:9" ht="31.5">
      <c r="A506" s="27" t="s">
        <v>57</v>
      </c>
      <c r="B506" s="50" t="s">
        <v>194</v>
      </c>
      <c r="C506" s="50" t="s">
        <v>144</v>
      </c>
      <c r="D506" s="50" t="s">
        <v>177</v>
      </c>
      <c r="E506" s="29" t="s">
        <v>635</v>
      </c>
      <c r="F506" s="50" t="s">
        <v>58</v>
      </c>
      <c r="G506" s="53">
        <v>9058.4</v>
      </c>
      <c r="H506" s="53">
        <v>9058.4</v>
      </c>
      <c r="I506" s="53">
        <v>9058.4</v>
      </c>
    </row>
    <row r="507" spans="1:9" ht="15.75">
      <c r="A507" s="26" t="s">
        <v>35</v>
      </c>
      <c r="B507" s="49" t="s">
        <v>194</v>
      </c>
      <c r="C507" s="49" t="s">
        <v>144</v>
      </c>
      <c r="D507" s="49" t="s">
        <v>179</v>
      </c>
      <c r="E507" s="48"/>
      <c r="F507" s="49"/>
      <c r="G507" s="23">
        <f t="shared" ref="G507:I508" si="39">SUM(G508)</f>
        <v>107326.7</v>
      </c>
      <c r="H507" s="23">
        <f t="shared" si="39"/>
        <v>100555.4</v>
      </c>
      <c r="I507" s="23">
        <f t="shared" si="39"/>
        <v>103410.50000000001</v>
      </c>
    </row>
    <row r="508" spans="1:9" ht="47.25">
      <c r="A508" s="27" t="s">
        <v>652</v>
      </c>
      <c r="B508" s="50" t="s">
        <v>194</v>
      </c>
      <c r="C508" s="50" t="s">
        <v>144</v>
      </c>
      <c r="D508" s="50" t="s">
        <v>179</v>
      </c>
      <c r="E508" s="29" t="s">
        <v>480</v>
      </c>
      <c r="F508" s="49"/>
      <c r="G508" s="53">
        <f t="shared" si="39"/>
        <v>107326.7</v>
      </c>
      <c r="H508" s="53">
        <f t="shared" si="39"/>
        <v>100555.4</v>
      </c>
      <c r="I508" s="53">
        <f t="shared" si="39"/>
        <v>103410.50000000001</v>
      </c>
    </row>
    <row r="509" spans="1:9" ht="47.25">
      <c r="A509" s="27" t="s">
        <v>96</v>
      </c>
      <c r="B509" s="50" t="s">
        <v>194</v>
      </c>
      <c r="C509" s="50" t="s">
        <v>144</v>
      </c>
      <c r="D509" s="50" t="s">
        <v>179</v>
      </c>
      <c r="E509" s="29" t="s">
        <v>481</v>
      </c>
      <c r="F509" s="49"/>
      <c r="G509" s="53">
        <f>SUM(G510+G535+G530+G520+G525)</f>
        <v>107326.7</v>
      </c>
      <c r="H509" s="53">
        <f>SUM(H510+H535+H530+H520)</f>
        <v>100555.4</v>
      </c>
      <c r="I509" s="53">
        <f>SUM(I510+I535+I530+I520)</f>
        <v>103410.50000000001</v>
      </c>
    </row>
    <row r="510" spans="1:9" ht="31.5">
      <c r="A510" s="27" t="s">
        <v>287</v>
      </c>
      <c r="B510" s="50" t="s">
        <v>194</v>
      </c>
      <c r="C510" s="50" t="s">
        <v>144</v>
      </c>
      <c r="D510" s="50" t="s">
        <v>179</v>
      </c>
      <c r="E510" s="29" t="s">
        <v>617</v>
      </c>
      <c r="F510" s="49"/>
      <c r="G510" s="53">
        <f>G511+G514+G517</f>
        <v>82559.5</v>
      </c>
      <c r="H510" s="53">
        <f>H511+H514+H517</f>
        <v>75708</v>
      </c>
      <c r="I510" s="53">
        <f>I511+I514+I517</f>
        <v>78408.300000000017</v>
      </c>
    </row>
    <row r="511" spans="1:9" ht="63">
      <c r="A511" s="27" t="s">
        <v>750</v>
      </c>
      <c r="B511" s="50" t="s">
        <v>194</v>
      </c>
      <c r="C511" s="50" t="s">
        <v>144</v>
      </c>
      <c r="D511" s="50" t="s">
        <v>179</v>
      </c>
      <c r="E511" s="29" t="s">
        <v>751</v>
      </c>
      <c r="F511" s="49"/>
      <c r="G511" s="53">
        <f>SUM(G512:G513)</f>
        <v>21626.2</v>
      </c>
      <c r="H511" s="53">
        <f>SUM(H512:H513)</f>
        <v>19727.8</v>
      </c>
      <c r="I511" s="53">
        <f>SUM(I512:I513)</f>
        <v>20170.400000000001</v>
      </c>
    </row>
    <row r="512" spans="1:9" ht="47.25">
      <c r="A512" s="28" t="s">
        <v>265</v>
      </c>
      <c r="B512" s="50" t="s">
        <v>194</v>
      </c>
      <c r="C512" s="50" t="s">
        <v>144</v>
      </c>
      <c r="D512" s="50" t="s">
        <v>179</v>
      </c>
      <c r="E512" s="29" t="s">
        <v>751</v>
      </c>
      <c r="F512" s="50" t="s">
        <v>160</v>
      </c>
      <c r="G512" s="53">
        <v>316.2</v>
      </c>
      <c r="H512" s="53">
        <v>297.8</v>
      </c>
      <c r="I512" s="53">
        <v>270.39999999999998</v>
      </c>
    </row>
    <row r="513" spans="1:9" ht="31.5">
      <c r="A513" s="27" t="s">
        <v>57</v>
      </c>
      <c r="B513" s="50" t="s">
        <v>194</v>
      </c>
      <c r="C513" s="50" t="s">
        <v>144</v>
      </c>
      <c r="D513" s="50" t="s">
        <v>179</v>
      </c>
      <c r="E513" s="29" t="s">
        <v>751</v>
      </c>
      <c r="F513" s="50" t="s">
        <v>58</v>
      </c>
      <c r="G513" s="53">
        <v>21310</v>
      </c>
      <c r="H513" s="53">
        <v>19430</v>
      </c>
      <c r="I513" s="53">
        <v>19900</v>
      </c>
    </row>
    <row r="514" spans="1:9" ht="110.25">
      <c r="A514" s="27" t="s">
        <v>752</v>
      </c>
      <c r="B514" s="50" t="s">
        <v>194</v>
      </c>
      <c r="C514" s="50" t="s">
        <v>144</v>
      </c>
      <c r="D514" s="50" t="s">
        <v>179</v>
      </c>
      <c r="E514" s="29" t="s">
        <v>753</v>
      </c>
      <c r="F514" s="49"/>
      <c r="G514" s="53">
        <f>SUM(G515:G516)</f>
        <v>22274.5</v>
      </c>
      <c r="H514" s="53">
        <f>SUM(H515:H516)</f>
        <v>15751.1</v>
      </c>
      <c r="I514" s="53">
        <f>SUM(I515:I516)</f>
        <v>16381.2</v>
      </c>
    </row>
    <row r="515" spans="1:9" ht="47.25">
      <c r="A515" s="28" t="s">
        <v>265</v>
      </c>
      <c r="B515" s="50" t="s">
        <v>194</v>
      </c>
      <c r="C515" s="50" t="s">
        <v>144</v>
      </c>
      <c r="D515" s="50" t="s">
        <v>179</v>
      </c>
      <c r="E515" s="29" t="s">
        <v>753</v>
      </c>
      <c r="F515" s="50" t="s">
        <v>160</v>
      </c>
      <c r="G515" s="53">
        <v>330.7</v>
      </c>
      <c r="H515" s="53">
        <v>231.1</v>
      </c>
      <c r="I515" s="53">
        <v>231.2</v>
      </c>
    </row>
    <row r="516" spans="1:9" ht="31.5">
      <c r="A516" s="27" t="s">
        <v>57</v>
      </c>
      <c r="B516" s="50" t="s">
        <v>194</v>
      </c>
      <c r="C516" s="50" t="s">
        <v>144</v>
      </c>
      <c r="D516" s="50" t="s">
        <v>179</v>
      </c>
      <c r="E516" s="29" t="s">
        <v>753</v>
      </c>
      <c r="F516" s="50" t="s">
        <v>58</v>
      </c>
      <c r="G516" s="53">
        <v>21943.8</v>
      </c>
      <c r="H516" s="53">
        <v>15520</v>
      </c>
      <c r="I516" s="53">
        <v>16150</v>
      </c>
    </row>
    <row r="517" spans="1:9" ht="157.5">
      <c r="A517" s="27" t="s">
        <v>748</v>
      </c>
      <c r="B517" s="50" t="s">
        <v>194</v>
      </c>
      <c r="C517" s="50" t="s">
        <v>144</v>
      </c>
      <c r="D517" s="50" t="s">
        <v>179</v>
      </c>
      <c r="E517" s="29" t="s">
        <v>749</v>
      </c>
      <c r="F517" s="49"/>
      <c r="G517" s="53">
        <f>SUM(G518:G519)</f>
        <v>38658.799999999996</v>
      </c>
      <c r="H517" s="53">
        <f>SUM(H518:H519)</f>
        <v>40229.1</v>
      </c>
      <c r="I517" s="53">
        <f>SUM(I518:I519)</f>
        <v>41856.700000000004</v>
      </c>
    </row>
    <row r="518" spans="1:9" ht="47.25">
      <c r="A518" s="28" t="s">
        <v>265</v>
      </c>
      <c r="B518" s="50" t="s">
        <v>194</v>
      </c>
      <c r="C518" s="50" t="s">
        <v>144</v>
      </c>
      <c r="D518" s="50" t="s">
        <v>179</v>
      </c>
      <c r="E518" s="29" t="s">
        <v>749</v>
      </c>
      <c r="F518" s="50" t="s">
        <v>160</v>
      </c>
      <c r="G518" s="53">
        <v>513.6</v>
      </c>
      <c r="H518" s="53">
        <v>535</v>
      </c>
      <c r="I518" s="53">
        <v>556.4</v>
      </c>
    </row>
    <row r="519" spans="1:9" ht="31.5">
      <c r="A519" s="27" t="s">
        <v>57</v>
      </c>
      <c r="B519" s="50" t="s">
        <v>194</v>
      </c>
      <c r="C519" s="50" t="s">
        <v>144</v>
      </c>
      <c r="D519" s="50" t="s">
        <v>179</v>
      </c>
      <c r="E519" s="29" t="s">
        <v>749</v>
      </c>
      <c r="F519" s="50" t="s">
        <v>58</v>
      </c>
      <c r="G519" s="53">
        <v>38145.199999999997</v>
      </c>
      <c r="H519" s="53">
        <v>39694.1</v>
      </c>
      <c r="I519" s="53">
        <v>41300.300000000003</v>
      </c>
    </row>
    <row r="520" spans="1:9" ht="31.5">
      <c r="A520" s="27" t="s">
        <v>199</v>
      </c>
      <c r="B520" s="50" t="s">
        <v>194</v>
      </c>
      <c r="C520" s="50" t="s">
        <v>144</v>
      </c>
      <c r="D520" s="50" t="s">
        <v>179</v>
      </c>
      <c r="E520" s="29" t="s">
        <v>482</v>
      </c>
      <c r="F520" s="50"/>
      <c r="G520" s="53">
        <f>SUM(G521+G523)</f>
        <v>71</v>
      </c>
      <c r="H520" s="53">
        <f>SUM(H521+H523)</f>
        <v>540</v>
      </c>
      <c r="I520" s="53">
        <f>SUM(I521+I523)</f>
        <v>540</v>
      </c>
    </row>
    <row r="521" spans="1:9" ht="31.5">
      <c r="A521" s="28" t="s">
        <v>377</v>
      </c>
      <c r="B521" s="50" t="s">
        <v>194</v>
      </c>
      <c r="C521" s="50" t="s">
        <v>144</v>
      </c>
      <c r="D521" s="50" t="s">
        <v>179</v>
      </c>
      <c r="E521" s="29" t="s">
        <v>576</v>
      </c>
      <c r="F521" s="50"/>
      <c r="G521" s="53">
        <f>SUM(G522)</f>
        <v>1</v>
      </c>
      <c r="H521" s="53">
        <f t="shared" ref="H521:I523" si="40">SUM(H522)</f>
        <v>400</v>
      </c>
      <c r="I521" s="53">
        <f t="shared" si="40"/>
        <v>400</v>
      </c>
    </row>
    <row r="522" spans="1:9" ht="47.25">
      <c r="A522" s="28" t="s">
        <v>265</v>
      </c>
      <c r="B522" s="50" t="s">
        <v>194</v>
      </c>
      <c r="C522" s="50" t="s">
        <v>144</v>
      </c>
      <c r="D522" s="50" t="s">
        <v>179</v>
      </c>
      <c r="E522" s="29" t="s">
        <v>576</v>
      </c>
      <c r="F522" s="50" t="s">
        <v>160</v>
      </c>
      <c r="G522" s="53">
        <v>1</v>
      </c>
      <c r="H522" s="53">
        <v>400</v>
      </c>
      <c r="I522" s="53">
        <v>400</v>
      </c>
    </row>
    <row r="523" spans="1:9" ht="31.5">
      <c r="A523" s="28" t="s">
        <v>286</v>
      </c>
      <c r="B523" s="50" t="s">
        <v>194</v>
      </c>
      <c r="C523" s="50" t="s">
        <v>144</v>
      </c>
      <c r="D523" s="50" t="s">
        <v>179</v>
      </c>
      <c r="E523" s="29" t="s">
        <v>483</v>
      </c>
      <c r="F523" s="50"/>
      <c r="G523" s="53">
        <f>SUM(G524)</f>
        <v>70</v>
      </c>
      <c r="H523" s="53">
        <f t="shared" si="40"/>
        <v>140</v>
      </c>
      <c r="I523" s="53">
        <f t="shared" si="40"/>
        <v>140</v>
      </c>
    </row>
    <row r="524" spans="1:9" ht="47.25">
      <c r="A524" s="28" t="s">
        <v>265</v>
      </c>
      <c r="B524" s="50" t="s">
        <v>194</v>
      </c>
      <c r="C524" s="50" t="s">
        <v>144</v>
      </c>
      <c r="D524" s="50" t="s">
        <v>179</v>
      </c>
      <c r="E524" s="29" t="s">
        <v>483</v>
      </c>
      <c r="F524" s="50" t="s">
        <v>160</v>
      </c>
      <c r="G524" s="53">
        <v>70</v>
      </c>
      <c r="H524" s="53">
        <v>140</v>
      </c>
      <c r="I524" s="53">
        <v>140</v>
      </c>
    </row>
    <row r="525" spans="1:9" ht="31.5">
      <c r="A525" s="28" t="s">
        <v>19</v>
      </c>
      <c r="B525" s="29" t="s">
        <v>194</v>
      </c>
      <c r="C525" s="29" t="s">
        <v>144</v>
      </c>
      <c r="D525" s="29" t="s">
        <v>179</v>
      </c>
      <c r="E525" s="29" t="s">
        <v>917</v>
      </c>
      <c r="F525" s="29"/>
      <c r="G525" s="53">
        <f>SUM(G528+G526)</f>
        <v>469</v>
      </c>
      <c r="H525" s="53"/>
      <c r="I525" s="53"/>
    </row>
    <row r="526" spans="1:9" ht="31.5">
      <c r="A526" s="28" t="s">
        <v>377</v>
      </c>
      <c r="B526" s="50" t="s">
        <v>194</v>
      </c>
      <c r="C526" s="50" t="s">
        <v>144</v>
      </c>
      <c r="D526" s="50" t="s">
        <v>179</v>
      </c>
      <c r="E526" s="29" t="s">
        <v>1066</v>
      </c>
      <c r="F526" s="29"/>
      <c r="G526" s="53">
        <f>SUM(G527)</f>
        <v>399</v>
      </c>
      <c r="H526" s="53"/>
      <c r="I526" s="53"/>
    </row>
    <row r="527" spans="1:9" ht="47.25">
      <c r="A527" s="28" t="s">
        <v>244</v>
      </c>
      <c r="B527" s="50" t="s">
        <v>194</v>
      </c>
      <c r="C527" s="50" t="s">
        <v>144</v>
      </c>
      <c r="D527" s="50" t="s">
        <v>179</v>
      </c>
      <c r="E527" s="29" t="s">
        <v>1066</v>
      </c>
      <c r="F527" s="29" t="s">
        <v>7</v>
      </c>
      <c r="G527" s="53">
        <v>399</v>
      </c>
      <c r="H527" s="53"/>
      <c r="I527" s="53"/>
    </row>
    <row r="528" spans="1:9" ht="31.5">
      <c r="A528" s="28" t="s">
        <v>286</v>
      </c>
      <c r="B528" s="29" t="s">
        <v>194</v>
      </c>
      <c r="C528" s="29" t="s">
        <v>144</v>
      </c>
      <c r="D528" s="29" t="s">
        <v>179</v>
      </c>
      <c r="E528" s="29" t="s">
        <v>918</v>
      </c>
      <c r="F528" s="29"/>
      <c r="G528" s="53">
        <f>SUM(G529)</f>
        <v>70</v>
      </c>
      <c r="H528" s="53"/>
      <c r="I528" s="53"/>
    </row>
    <row r="529" spans="1:9" ht="47.25">
      <c r="A529" s="28" t="s">
        <v>244</v>
      </c>
      <c r="B529" s="29" t="s">
        <v>194</v>
      </c>
      <c r="C529" s="29" t="s">
        <v>144</v>
      </c>
      <c r="D529" s="29" t="s">
        <v>179</v>
      </c>
      <c r="E529" s="29" t="s">
        <v>918</v>
      </c>
      <c r="F529" s="29" t="s">
        <v>7</v>
      </c>
      <c r="G529" s="53">
        <v>70</v>
      </c>
      <c r="H529" s="53"/>
      <c r="I529" s="53"/>
    </row>
    <row r="530" spans="1:9" ht="31.5">
      <c r="A530" s="28" t="s">
        <v>263</v>
      </c>
      <c r="B530" s="50" t="s">
        <v>194</v>
      </c>
      <c r="C530" s="50" t="s">
        <v>144</v>
      </c>
      <c r="D530" s="50" t="s">
        <v>179</v>
      </c>
      <c r="E530" s="29" t="s">
        <v>618</v>
      </c>
      <c r="F530" s="50"/>
      <c r="G530" s="53">
        <f>SUM(G531)</f>
        <v>22005.3</v>
      </c>
      <c r="H530" s="53">
        <f>SUM(H531)</f>
        <v>21996.6</v>
      </c>
      <c r="I530" s="53">
        <f>SUM(I531)</f>
        <v>22059</v>
      </c>
    </row>
    <row r="531" spans="1:9" ht="94.5">
      <c r="A531" s="28" t="s">
        <v>754</v>
      </c>
      <c r="B531" s="50" t="s">
        <v>194</v>
      </c>
      <c r="C531" s="50" t="s">
        <v>144</v>
      </c>
      <c r="D531" s="50" t="s">
        <v>179</v>
      </c>
      <c r="E531" s="29" t="s">
        <v>755</v>
      </c>
      <c r="F531" s="50"/>
      <c r="G531" s="53">
        <f>SUM(G532:G534)</f>
        <v>22005.3</v>
      </c>
      <c r="H531" s="53">
        <f>SUM(H532:H533)</f>
        <v>21996.6</v>
      </c>
      <c r="I531" s="53">
        <f>SUM(I532:I533)</f>
        <v>22059</v>
      </c>
    </row>
    <row r="532" spans="1:9" ht="94.5">
      <c r="A532" s="27" t="s">
        <v>56</v>
      </c>
      <c r="B532" s="50" t="s">
        <v>194</v>
      </c>
      <c r="C532" s="50" t="s">
        <v>144</v>
      </c>
      <c r="D532" s="50" t="s">
        <v>179</v>
      </c>
      <c r="E532" s="29" t="s">
        <v>755</v>
      </c>
      <c r="F532" s="50" t="s">
        <v>64</v>
      </c>
      <c r="G532" s="53">
        <v>17970.5</v>
      </c>
      <c r="H532" s="53">
        <v>17970.5</v>
      </c>
      <c r="I532" s="53">
        <v>17970.5</v>
      </c>
    </row>
    <row r="533" spans="1:9" ht="47.25">
      <c r="A533" s="28" t="s">
        <v>265</v>
      </c>
      <c r="B533" s="50" t="s">
        <v>194</v>
      </c>
      <c r="C533" s="50" t="s">
        <v>144</v>
      </c>
      <c r="D533" s="50" t="s">
        <v>179</v>
      </c>
      <c r="E533" s="29" t="s">
        <v>755</v>
      </c>
      <c r="F533" s="50" t="s">
        <v>160</v>
      </c>
      <c r="G533" s="53">
        <v>3925.5</v>
      </c>
      <c r="H533" s="53">
        <v>4026.1</v>
      </c>
      <c r="I533" s="53">
        <v>4088.5</v>
      </c>
    </row>
    <row r="534" spans="1:9" ht="15.75">
      <c r="A534" s="28" t="s">
        <v>252</v>
      </c>
      <c r="B534" s="50" t="s">
        <v>194</v>
      </c>
      <c r="C534" s="50" t="s">
        <v>144</v>
      </c>
      <c r="D534" s="50" t="s">
        <v>179</v>
      </c>
      <c r="E534" s="29" t="s">
        <v>755</v>
      </c>
      <c r="F534" s="50" t="s">
        <v>253</v>
      </c>
      <c r="G534" s="53">
        <v>109.3</v>
      </c>
      <c r="H534" s="53"/>
      <c r="I534" s="53"/>
    </row>
    <row r="535" spans="1:9" ht="31.5">
      <c r="A535" s="28" t="s">
        <v>290</v>
      </c>
      <c r="B535" s="50" t="s">
        <v>194</v>
      </c>
      <c r="C535" s="50" t="s">
        <v>144</v>
      </c>
      <c r="D535" s="50" t="s">
        <v>179</v>
      </c>
      <c r="E535" s="29" t="s">
        <v>619</v>
      </c>
      <c r="F535" s="49"/>
      <c r="G535" s="53">
        <f>SUM(G536)</f>
        <v>2221.9</v>
      </c>
      <c r="H535" s="53">
        <f>SUM(H536)</f>
        <v>2310.8000000000002</v>
      </c>
      <c r="I535" s="53">
        <f>SUM(I536)</f>
        <v>2403.1999999999998</v>
      </c>
    </row>
    <row r="536" spans="1:9" ht="94.5">
      <c r="A536" s="27" t="s">
        <v>756</v>
      </c>
      <c r="B536" s="50" t="s">
        <v>194</v>
      </c>
      <c r="C536" s="50" t="s">
        <v>144</v>
      </c>
      <c r="D536" s="50" t="s">
        <v>179</v>
      </c>
      <c r="E536" s="29" t="s">
        <v>757</v>
      </c>
      <c r="F536" s="50"/>
      <c r="G536" s="53">
        <f>SUM(G537:G538)</f>
        <v>2221.9</v>
      </c>
      <c r="H536" s="53">
        <f>SUM(H537:H538)</f>
        <v>2310.8000000000002</v>
      </c>
      <c r="I536" s="53">
        <f>SUM(I537:I538)</f>
        <v>2403.1999999999998</v>
      </c>
    </row>
    <row r="537" spans="1:9" ht="47.25">
      <c r="A537" s="28" t="s">
        <v>265</v>
      </c>
      <c r="B537" s="50" t="s">
        <v>194</v>
      </c>
      <c r="C537" s="50" t="s">
        <v>144</v>
      </c>
      <c r="D537" s="50" t="s">
        <v>179</v>
      </c>
      <c r="E537" s="29" t="s">
        <v>757</v>
      </c>
      <c r="F537" s="50" t="s">
        <v>160</v>
      </c>
      <c r="G537" s="53">
        <v>31.9</v>
      </c>
      <c r="H537" s="53">
        <v>34.299999999999997</v>
      </c>
      <c r="I537" s="53">
        <v>34</v>
      </c>
    </row>
    <row r="538" spans="1:9" ht="31.5">
      <c r="A538" s="27" t="s">
        <v>57</v>
      </c>
      <c r="B538" s="50" t="s">
        <v>194</v>
      </c>
      <c r="C538" s="50" t="s">
        <v>144</v>
      </c>
      <c r="D538" s="50" t="s">
        <v>179</v>
      </c>
      <c r="E538" s="29" t="s">
        <v>757</v>
      </c>
      <c r="F538" s="50" t="s">
        <v>58</v>
      </c>
      <c r="G538" s="53">
        <v>2190</v>
      </c>
      <c r="H538" s="53">
        <v>2276.5</v>
      </c>
      <c r="I538" s="53">
        <v>2369.1999999999998</v>
      </c>
    </row>
    <row r="539" spans="1:9" ht="31.5">
      <c r="A539" s="26" t="s">
        <v>156</v>
      </c>
      <c r="B539" s="49" t="s">
        <v>194</v>
      </c>
      <c r="C539" s="49" t="s">
        <v>144</v>
      </c>
      <c r="D539" s="49" t="s">
        <v>181</v>
      </c>
      <c r="E539" s="48"/>
      <c r="F539" s="49"/>
      <c r="G539" s="23">
        <f>SUM(G540)</f>
        <v>26287.4</v>
      </c>
      <c r="H539" s="23">
        <f>SUM(H540)</f>
        <v>24931.899999999998</v>
      </c>
      <c r="I539" s="23">
        <f>SUM(I540)</f>
        <v>24951.399999999998</v>
      </c>
    </row>
    <row r="540" spans="1:9" ht="47.25">
      <c r="A540" s="27" t="s">
        <v>652</v>
      </c>
      <c r="B540" s="50" t="s">
        <v>194</v>
      </c>
      <c r="C540" s="50" t="s">
        <v>144</v>
      </c>
      <c r="D540" s="50" t="s">
        <v>181</v>
      </c>
      <c r="E540" s="29" t="s">
        <v>480</v>
      </c>
      <c r="F540" s="50"/>
      <c r="G540" s="53">
        <f>SUM(G541+G549+G570+G564+G579)</f>
        <v>26287.4</v>
      </c>
      <c r="H540" s="53">
        <f>SUM(H541+H549+H570+H564+H579)</f>
        <v>24931.899999999998</v>
      </c>
      <c r="I540" s="53">
        <f>SUM(I541+I549+I570+I564+I579)</f>
        <v>24951.399999999998</v>
      </c>
    </row>
    <row r="541" spans="1:9" ht="47.25">
      <c r="A541" s="27" t="s">
        <v>96</v>
      </c>
      <c r="B541" s="50" t="s">
        <v>194</v>
      </c>
      <c r="C541" s="50" t="s">
        <v>144</v>
      </c>
      <c r="D541" s="50" t="s">
        <v>181</v>
      </c>
      <c r="E541" s="29" t="s">
        <v>481</v>
      </c>
      <c r="F541" s="50"/>
      <c r="G541" s="53">
        <f>SUM(G542)</f>
        <v>3425.9</v>
      </c>
      <c r="H541" s="53">
        <f>SUM(H542)</f>
        <v>3444.7</v>
      </c>
      <c r="I541" s="53">
        <f>SUM(I542)</f>
        <v>3464.2</v>
      </c>
    </row>
    <row r="542" spans="1:9" ht="15.75">
      <c r="A542" s="27" t="s">
        <v>77</v>
      </c>
      <c r="B542" s="50" t="s">
        <v>194</v>
      </c>
      <c r="C542" s="50" t="s">
        <v>144</v>
      </c>
      <c r="D542" s="50" t="s">
        <v>181</v>
      </c>
      <c r="E542" s="29" t="s">
        <v>616</v>
      </c>
      <c r="F542" s="50"/>
      <c r="G542" s="53">
        <f>SUM(G546+G543)</f>
        <v>3425.9</v>
      </c>
      <c r="H542" s="53">
        <f>SUM(H546+H543)</f>
        <v>3444.7</v>
      </c>
      <c r="I542" s="53">
        <f>SUM(I546+I543)</f>
        <v>3464.2</v>
      </c>
    </row>
    <row r="543" spans="1:9" ht="220.5">
      <c r="A543" s="64" t="s">
        <v>759</v>
      </c>
      <c r="B543" s="29" t="s">
        <v>194</v>
      </c>
      <c r="C543" s="29" t="s">
        <v>144</v>
      </c>
      <c r="D543" s="29" t="s">
        <v>181</v>
      </c>
      <c r="E543" s="29" t="s">
        <v>760</v>
      </c>
      <c r="F543" s="29"/>
      <c r="G543" s="69">
        <f>SUM(G545+G544)</f>
        <v>469.3</v>
      </c>
      <c r="H543" s="69">
        <f>SUM(H545+H544)</f>
        <v>488.1</v>
      </c>
      <c r="I543" s="69">
        <f>SUM(I545+I544)</f>
        <v>507.6</v>
      </c>
    </row>
    <row r="544" spans="1:9" ht="94.5">
      <c r="A544" s="27" t="s">
        <v>56</v>
      </c>
      <c r="B544" s="29" t="s">
        <v>194</v>
      </c>
      <c r="C544" s="29" t="s">
        <v>144</v>
      </c>
      <c r="D544" s="29" t="s">
        <v>181</v>
      </c>
      <c r="E544" s="29" t="s">
        <v>760</v>
      </c>
      <c r="F544" s="50" t="s">
        <v>64</v>
      </c>
      <c r="G544" s="69">
        <v>374.5</v>
      </c>
      <c r="H544" s="69">
        <v>342.1</v>
      </c>
      <c r="I544" s="69">
        <v>355.6</v>
      </c>
    </row>
    <row r="545" spans="1:9" ht="47.25">
      <c r="A545" s="28" t="s">
        <v>265</v>
      </c>
      <c r="B545" s="29" t="s">
        <v>194</v>
      </c>
      <c r="C545" s="29" t="s">
        <v>144</v>
      </c>
      <c r="D545" s="29" t="s">
        <v>181</v>
      </c>
      <c r="E545" s="29" t="s">
        <v>760</v>
      </c>
      <c r="F545" s="29" t="s">
        <v>160</v>
      </c>
      <c r="G545" s="69">
        <v>94.8</v>
      </c>
      <c r="H545" s="69">
        <v>146</v>
      </c>
      <c r="I545" s="69">
        <v>152</v>
      </c>
    </row>
    <row r="546" spans="1:9" ht="31.5">
      <c r="A546" s="27" t="s">
        <v>137</v>
      </c>
      <c r="B546" s="50" t="s">
        <v>194</v>
      </c>
      <c r="C546" s="50" t="s">
        <v>144</v>
      </c>
      <c r="D546" s="50" t="s">
        <v>181</v>
      </c>
      <c r="E546" s="29" t="s">
        <v>758</v>
      </c>
      <c r="F546" s="50"/>
      <c r="G546" s="53">
        <f>SUM(G547:G548)</f>
        <v>2956.6</v>
      </c>
      <c r="H546" s="53">
        <f>SUM(H547:H548)</f>
        <v>2956.6</v>
      </c>
      <c r="I546" s="53">
        <f>SUM(I547:I548)</f>
        <v>2956.6</v>
      </c>
    </row>
    <row r="547" spans="1:9" ht="94.5">
      <c r="A547" s="27" t="s">
        <v>56</v>
      </c>
      <c r="B547" s="50" t="s">
        <v>194</v>
      </c>
      <c r="C547" s="50" t="s">
        <v>144</v>
      </c>
      <c r="D547" s="50" t="s">
        <v>181</v>
      </c>
      <c r="E547" s="29" t="s">
        <v>758</v>
      </c>
      <c r="F547" s="50" t="s">
        <v>64</v>
      </c>
      <c r="G547" s="53">
        <v>2651</v>
      </c>
      <c r="H547" s="53">
        <v>2651</v>
      </c>
      <c r="I547" s="53">
        <v>2651</v>
      </c>
    </row>
    <row r="548" spans="1:9" ht="47.25">
      <c r="A548" s="28" t="s">
        <v>265</v>
      </c>
      <c r="B548" s="50" t="s">
        <v>194</v>
      </c>
      <c r="C548" s="50" t="s">
        <v>144</v>
      </c>
      <c r="D548" s="50" t="s">
        <v>181</v>
      </c>
      <c r="E548" s="29" t="s">
        <v>758</v>
      </c>
      <c r="F548" s="50" t="s">
        <v>160</v>
      </c>
      <c r="G548" s="53">
        <v>305.60000000000002</v>
      </c>
      <c r="H548" s="53">
        <v>305.60000000000002</v>
      </c>
      <c r="I548" s="53">
        <v>305.60000000000002</v>
      </c>
    </row>
    <row r="549" spans="1:9" ht="63">
      <c r="A549" s="27" t="s">
        <v>654</v>
      </c>
      <c r="B549" s="50" t="s">
        <v>194</v>
      </c>
      <c r="C549" s="50" t="s">
        <v>144</v>
      </c>
      <c r="D549" s="50" t="s">
        <v>181</v>
      </c>
      <c r="E549" s="29" t="s">
        <v>590</v>
      </c>
      <c r="F549" s="50"/>
      <c r="G549" s="53">
        <f>SUM(G550)</f>
        <v>6891.5</v>
      </c>
      <c r="H549" s="53">
        <f>SUM(H550)</f>
        <v>6268.4</v>
      </c>
      <c r="I549" s="53">
        <f>SUM(I550)</f>
        <v>6268.4</v>
      </c>
    </row>
    <row r="550" spans="1:9" ht="15.75">
      <c r="A550" s="27" t="s">
        <v>77</v>
      </c>
      <c r="B550" s="50" t="s">
        <v>194</v>
      </c>
      <c r="C550" s="50" t="s">
        <v>144</v>
      </c>
      <c r="D550" s="50" t="s">
        <v>181</v>
      </c>
      <c r="E550" s="29" t="s">
        <v>620</v>
      </c>
      <c r="F550" s="50"/>
      <c r="G550" s="53">
        <f>SUM(G551+G554+G556+G559+G562)</f>
        <v>6891.5</v>
      </c>
      <c r="H550" s="53">
        <f>SUM(H551+H554+H556+H559)</f>
        <v>6268.4</v>
      </c>
      <c r="I550" s="53">
        <f>SUM(I551+I554+I556+I559)</f>
        <v>6268.4</v>
      </c>
    </row>
    <row r="551" spans="1:9" ht="63">
      <c r="A551" s="27" t="s">
        <v>228</v>
      </c>
      <c r="B551" s="50" t="s">
        <v>194</v>
      </c>
      <c r="C551" s="50" t="s">
        <v>144</v>
      </c>
      <c r="D551" s="50" t="s">
        <v>181</v>
      </c>
      <c r="E551" s="29" t="s">
        <v>761</v>
      </c>
      <c r="F551" s="50"/>
      <c r="G551" s="53">
        <f>SUM(G552:G553)</f>
        <v>4037.3</v>
      </c>
      <c r="H551" s="53">
        <f>SUM(H552:H553)</f>
        <v>4037.3</v>
      </c>
      <c r="I551" s="53">
        <f>SUM(I552:I553)</f>
        <v>4037.3</v>
      </c>
    </row>
    <row r="552" spans="1:9" ht="94.5">
      <c r="A552" s="27" t="s">
        <v>56</v>
      </c>
      <c r="B552" s="50" t="s">
        <v>194</v>
      </c>
      <c r="C552" s="50" t="s">
        <v>144</v>
      </c>
      <c r="D552" s="50" t="s">
        <v>181</v>
      </c>
      <c r="E552" s="29" t="s">
        <v>761</v>
      </c>
      <c r="F552" s="50" t="s">
        <v>64</v>
      </c>
      <c r="G552" s="53">
        <v>3375.3</v>
      </c>
      <c r="H552" s="53">
        <v>3375.3</v>
      </c>
      <c r="I552" s="53">
        <v>3375.3</v>
      </c>
    </row>
    <row r="553" spans="1:9" ht="47.25">
      <c r="A553" s="28" t="s">
        <v>265</v>
      </c>
      <c r="B553" s="50" t="s">
        <v>194</v>
      </c>
      <c r="C553" s="50" t="s">
        <v>144</v>
      </c>
      <c r="D553" s="50" t="s">
        <v>181</v>
      </c>
      <c r="E553" s="29" t="s">
        <v>761</v>
      </c>
      <c r="F553" s="50" t="s">
        <v>160</v>
      </c>
      <c r="G553" s="53">
        <v>662</v>
      </c>
      <c r="H553" s="53">
        <v>662</v>
      </c>
      <c r="I553" s="53">
        <v>662</v>
      </c>
    </row>
    <row r="554" spans="1:9" ht="94.5">
      <c r="A554" s="28" t="s">
        <v>309</v>
      </c>
      <c r="B554" s="29" t="s">
        <v>194</v>
      </c>
      <c r="C554" s="29" t="s">
        <v>144</v>
      </c>
      <c r="D554" s="29" t="s">
        <v>181</v>
      </c>
      <c r="E554" s="29" t="s">
        <v>762</v>
      </c>
      <c r="F554" s="29"/>
      <c r="G554" s="53">
        <f>SUM(G555)</f>
        <v>9.6</v>
      </c>
      <c r="H554" s="53">
        <f>SUM(H555)</f>
        <v>9.6</v>
      </c>
      <c r="I554" s="53">
        <f>SUM(I555)</f>
        <v>9.6</v>
      </c>
    </row>
    <row r="555" spans="1:9" ht="47.25">
      <c r="A555" s="28" t="s">
        <v>265</v>
      </c>
      <c r="B555" s="29" t="s">
        <v>194</v>
      </c>
      <c r="C555" s="29" t="s">
        <v>144</v>
      </c>
      <c r="D555" s="29" t="s">
        <v>181</v>
      </c>
      <c r="E555" s="29" t="s">
        <v>762</v>
      </c>
      <c r="F555" s="29" t="s">
        <v>160</v>
      </c>
      <c r="G555" s="53">
        <v>9.6</v>
      </c>
      <c r="H555" s="53">
        <v>9.6</v>
      </c>
      <c r="I555" s="53">
        <v>9.6</v>
      </c>
    </row>
    <row r="556" spans="1:9" ht="173.25">
      <c r="A556" s="64" t="s">
        <v>638</v>
      </c>
      <c r="B556" s="29" t="s">
        <v>194</v>
      </c>
      <c r="C556" s="29" t="s">
        <v>144</v>
      </c>
      <c r="D556" s="29" t="s">
        <v>181</v>
      </c>
      <c r="E556" s="29" t="s">
        <v>625</v>
      </c>
      <c r="F556" s="29"/>
      <c r="G556" s="69">
        <f>SUM(G558+G557)</f>
        <v>1081.5</v>
      </c>
      <c r="H556" s="69">
        <f>SUM(H558+H557)</f>
        <v>1081.5</v>
      </c>
      <c r="I556" s="69">
        <f>SUM(I558+I557)</f>
        <v>1081.5</v>
      </c>
    </row>
    <row r="557" spans="1:9" ht="94.5">
      <c r="A557" s="27" t="s">
        <v>56</v>
      </c>
      <c r="B557" s="29" t="s">
        <v>194</v>
      </c>
      <c r="C557" s="29" t="s">
        <v>144</v>
      </c>
      <c r="D557" s="29" t="s">
        <v>181</v>
      </c>
      <c r="E557" s="29" t="s">
        <v>625</v>
      </c>
      <c r="F557" s="50" t="s">
        <v>64</v>
      </c>
      <c r="G557" s="69">
        <v>589.1</v>
      </c>
      <c r="H557" s="69">
        <v>272.5</v>
      </c>
      <c r="I557" s="69">
        <v>272.5</v>
      </c>
    </row>
    <row r="558" spans="1:9" ht="47.25">
      <c r="A558" s="28" t="s">
        <v>265</v>
      </c>
      <c r="B558" s="29" t="s">
        <v>194</v>
      </c>
      <c r="C558" s="29" t="s">
        <v>144</v>
      </c>
      <c r="D558" s="29" t="s">
        <v>181</v>
      </c>
      <c r="E558" s="29" t="s">
        <v>625</v>
      </c>
      <c r="F558" s="29" t="s">
        <v>160</v>
      </c>
      <c r="G558" s="69">
        <v>492.4</v>
      </c>
      <c r="H558" s="69">
        <v>809</v>
      </c>
      <c r="I558" s="69">
        <v>809</v>
      </c>
    </row>
    <row r="559" spans="1:9" ht="141.75">
      <c r="A559" s="64" t="s">
        <v>763</v>
      </c>
      <c r="B559" s="29" t="s">
        <v>194</v>
      </c>
      <c r="C559" s="29" t="s">
        <v>144</v>
      </c>
      <c r="D559" s="29" t="s">
        <v>181</v>
      </c>
      <c r="E559" s="29" t="s">
        <v>764</v>
      </c>
      <c r="F559" s="29"/>
      <c r="G559" s="69">
        <f>SUM(G561+G560)</f>
        <v>1140</v>
      </c>
      <c r="H559" s="69">
        <f>SUM(H561+H560)</f>
        <v>1140</v>
      </c>
      <c r="I559" s="69">
        <f>SUM(I561+I560)</f>
        <v>1140</v>
      </c>
    </row>
    <row r="560" spans="1:9" ht="94.5">
      <c r="A560" s="27" t="s">
        <v>56</v>
      </c>
      <c r="B560" s="29" t="s">
        <v>194</v>
      </c>
      <c r="C560" s="29" t="s">
        <v>144</v>
      </c>
      <c r="D560" s="29" t="s">
        <v>181</v>
      </c>
      <c r="E560" s="29" t="s">
        <v>764</v>
      </c>
      <c r="F560" s="50" t="s">
        <v>64</v>
      </c>
      <c r="G560" s="69">
        <v>983.5</v>
      </c>
      <c r="H560" s="69">
        <v>798</v>
      </c>
      <c r="I560" s="69">
        <v>798</v>
      </c>
    </row>
    <row r="561" spans="1:9" ht="47.25">
      <c r="A561" s="28" t="s">
        <v>265</v>
      </c>
      <c r="B561" s="29" t="s">
        <v>194</v>
      </c>
      <c r="C561" s="29" t="s">
        <v>144</v>
      </c>
      <c r="D561" s="29" t="s">
        <v>181</v>
      </c>
      <c r="E561" s="29" t="s">
        <v>764</v>
      </c>
      <c r="F561" s="29" t="s">
        <v>160</v>
      </c>
      <c r="G561" s="69">
        <v>156.5</v>
      </c>
      <c r="H561" s="69">
        <v>342</v>
      </c>
      <c r="I561" s="69">
        <v>342</v>
      </c>
    </row>
    <row r="562" spans="1:9" ht="78.75">
      <c r="A562" s="131" t="s">
        <v>1067</v>
      </c>
      <c r="B562" s="132" t="s">
        <v>194</v>
      </c>
      <c r="C562" s="132" t="s">
        <v>144</v>
      </c>
      <c r="D562" s="132" t="s">
        <v>181</v>
      </c>
      <c r="E562" s="132" t="s">
        <v>1068</v>
      </c>
      <c r="F562" s="132"/>
      <c r="G562" s="53">
        <f>SUM(G563)</f>
        <v>623.1</v>
      </c>
      <c r="H562" s="69"/>
      <c r="I562" s="69"/>
    </row>
    <row r="563" spans="1:9" ht="47.25">
      <c r="A563" s="131" t="s">
        <v>265</v>
      </c>
      <c r="B563" s="132" t="s">
        <v>194</v>
      </c>
      <c r="C563" s="132" t="s">
        <v>144</v>
      </c>
      <c r="D563" s="132" t="s">
        <v>181</v>
      </c>
      <c r="E563" s="132" t="s">
        <v>1068</v>
      </c>
      <c r="F563" s="132" t="s">
        <v>160</v>
      </c>
      <c r="G563" s="69">
        <v>623.1</v>
      </c>
      <c r="H563" s="69"/>
      <c r="I563" s="69"/>
    </row>
    <row r="564" spans="1:9" ht="15.75">
      <c r="A564" s="28" t="s">
        <v>20</v>
      </c>
      <c r="B564" s="50" t="s">
        <v>194</v>
      </c>
      <c r="C564" s="50" t="s">
        <v>144</v>
      </c>
      <c r="D564" s="50" t="s">
        <v>181</v>
      </c>
      <c r="E564" s="29" t="s">
        <v>488</v>
      </c>
      <c r="F564" s="50"/>
      <c r="G564" s="53">
        <f t="shared" ref="G564:I566" si="41">SUM(G565)</f>
        <v>14.9</v>
      </c>
      <c r="H564" s="53">
        <f t="shared" si="41"/>
        <v>190.6</v>
      </c>
      <c r="I564" s="53">
        <f t="shared" si="41"/>
        <v>190.6</v>
      </c>
    </row>
    <row r="565" spans="1:9" ht="31.5">
      <c r="A565" s="27" t="s">
        <v>199</v>
      </c>
      <c r="B565" s="50" t="s">
        <v>194</v>
      </c>
      <c r="C565" s="50" t="s">
        <v>144</v>
      </c>
      <c r="D565" s="50" t="s">
        <v>181</v>
      </c>
      <c r="E565" s="29" t="s">
        <v>489</v>
      </c>
      <c r="F565" s="50"/>
      <c r="G565" s="53">
        <f>SUM(G566+G568)</f>
        <v>14.9</v>
      </c>
      <c r="H565" s="53">
        <f>SUM(H566+H568)</f>
        <v>190.6</v>
      </c>
      <c r="I565" s="53">
        <f>SUM(I566+I568)</f>
        <v>190.6</v>
      </c>
    </row>
    <row r="566" spans="1:9" ht="63">
      <c r="A566" s="27" t="s">
        <v>60</v>
      </c>
      <c r="B566" s="50" t="s">
        <v>194</v>
      </c>
      <c r="C566" s="50" t="s">
        <v>144</v>
      </c>
      <c r="D566" s="50" t="s">
        <v>181</v>
      </c>
      <c r="E566" s="29" t="s">
        <v>765</v>
      </c>
      <c r="F566" s="50"/>
      <c r="G566" s="53"/>
      <c r="H566" s="53">
        <f t="shared" si="41"/>
        <v>110.6</v>
      </c>
      <c r="I566" s="53">
        <f t="shared" si="41"/>
        <v>110.6</v>
      </c>
    </row>
    <row r="567" spans="1:9" ht="47.25">
      <c r="A567" s="28" t="s">
        <v>265</v>
      </c>
      <c r="B567" s="50" t="s">
        <v>194</v>
      </c>
      <c r="C567" s="50" t="s">
        <v>144</v>
      </c>
      <c r="D567" s="50" t="s">
        <v>181</v>
      </c>
      <c r="E567" s="29" t="s">
        <v>765</v>
      </c>
      <c r="F567" s="50" t="s">
        <v>160</v>
      </c>
      <c r="G567" s="53"/>
      <c r="H567" s="53">
        <v>110.6</v>
      </c>
      <c r="I567" s="53">
        <v>110.6</v>
      </c>
    </row>
    <row r="568" spans="1:9" ht="94.5">
      <c r="A568" s="27" t="s">
        <v>227</v>
      </c>
      <c r="B568" s="50" t="s">
        <v>194</v>
      </c>
      <c r="C568" s="50" t="s">
        <v>144</v>
      </c>
      <c r="D568" s="50" t="s">
        <v>181</v>
      </c>
      <c r="E568" s="29" t="s">
        <v>490</v>
      </c>
      <c r="F568" s="50"/>
      <c r="G568" s="53">
        <f>SUM(G569)</f>
        <v>14.9</v>
      </c>
      <c r="H568" s="53">
        <f>SUM(H569)</f>
        <v>80</v>
      </c>
      <c r="I568" s="53">
        <f>SUM(I569)</f>
        <v>80</v>
      </c>
    </row>
    <row r="569" spans="1:9" ht="47.25">
      <c r="A569" s="28" t="s">
        <v>265</v>
      </c>
      <c r="B569" s="50" t="s">
        <v>194</v>
      </c>
      <c r="C569" s="50" t="s">
        <v>144</v>
      </c>
      <c r="D569" s="50" t="s">
        <v>181</v>
      </c>
      <c r="E569" s="29" t="s">
        <v>490</v>
      </c>
      <c r="F569" s="50" t="s">
        <v>160</v>
      </c>
      <c r="G569" s="53">
        <v>14.9</v>
      </c>
      <c r="H569" s="53">
        <v>80</v>
      </c>
      <c r="I569" s="53">
        <v>80</v>
      </c>
    </row>
    <row r="570" spans="1:9" ht="78.75">
      <c r="A570" s="27" t="s">
        <v>653</v>
      </c>
      <c r="B570" s="50" t="s">
        <v>194</v>
      </c>
      <c r="C570" s="50" t="s">
        <v>144</v>
      </c>
      <c r="D570" s="50" t="s">
        <v>181</v>
      </c>
      <c r="E570" s="29" t="s">
        <v>628</v>
      </c>
      <c r="F570" s="50"/>
      <c r="G570" s="53">
        <f>SUM(G571)</f>
        <v>14027.5</v>
      </c>
      <c r="H570" s="53">
        <f>SUM(H571)</f>
        <v>13317.8</v>
      </c>
      <c r="I570" s="53">
        <f>SUM(I571)</f>
        <v>13317.8</v>
      </c>
    </row>
    <row r="571" spans="1:9" ht="15.75">
      <c r="A571" s="27" t="s">
        <v>77</v>
      </c>
      <c r="B571" s="50" t="s">
        <v>194</v>
      </c>
      <c r="C571" s="50" t="s">
        <v>144</v>
      </c>
      <c r="D571" s="50" t="s">
        <v>181</v>
      </c>
      <c r="E571" s="29" t="s">
        <v>629</v>
      </c>
      <c r="F571" s="50"/>
      <c r="G571" s="53">
        <f>SUM(G575+G572)</f>
        <v>14027.5</v>
      </c>
      <c r="H571" s="53">
        <f>SUM(H575+H572)</f>
        <v>13317.8</v>
      </c>
      <c r="I571" s="53">
        <f>SUM(I575+I572)</f>
        <v>13317.8</v>
      </c>
    </row>
    <row r="572" spans="1:9" ht="31.5">
      <c r="A572" s="27" t="s">
        <v>72</v>
      </c>
      <c r="B572" s="50" t="s">
        <v>194</v>
      </c>
      <c r="C572" s="50" t="s">
        <v>144</v>
      </c>
      <c r="D572" s="50" t="s">
        <v>181</v>
      </c>
      <c r="E572" s="29" t="s">
        <v>637</v>
      </c>
      <c r="F572" s="50"/>
      <c r="G572" s="53">
        <f>SUM(G573:G574)</f>
        <v>2845.5</v>
      </c>
      <c r="H572" s="53">
        <f>SUM(H573:H573)</f>
        <v>2135.8000000000002</v>
      </c>
      <c r="I572" s="53">
        <f>SUM(I573:I573)</f>
        <v>2135.8000000000002</v>
      </c>
    </row>
    <row r="573" spans="1:9" ht="94.5">
      <c r="A573" s="27" t="s">
        <v>56</v>
      </c>
      <c r="B573" s="50" t="s">
        <v>194</v>
      </c>
      <c r="C573" s="50" t="s">
        <v>144</v>
      </c>
      <c r="D573" s="50" t="s">
        <v>181</v>
      </c>
      <c r="E573" s="29" t="s">
        <v>637</v>
      </c>
      <c r="F573" s="50" t="s">
        <v>64</v>
      </c>
      <c r="G573" s="53">
        <v>2135.8000000000002</v>
      </c>
      <c r="H573" s="53">
        <v>2135.8000000000002</v>
      </c>
      <c r="I573" s="53">
        <v>2135.8000000000002</v>
      </c>
    </row>
    <row r="574" spans="1:9" ht="47.25">
      <c r="A574" s="28" t="s">
        <v>265</v>
      </c>
      <c r="B574" s="50" t="s">
        <v>194</v>
      </c>
      <c r="C574" s="50" t="s">
        <v>144</v>
      </c>
      <c r="D574" s="50" t="s">
        <v>181</v>
      </c>
      <c r="E574" s="29" t="s">
        <v>637</v>
      </c>
      <c r="F574" s="50" t="s">
        <v>160</v>
      </c>
      <c r="G574" s="53">
        <v>709.7</v>
      </c>
      <c r="H574" s="53"/>
      <c r="I574" s="53"/>
    </row>
    <row r="575" spans="1:9" ht="47.25">
      <c r="A575" s="27" t="s">
        <v>18</v>
      </c>
      <c r="B575" s="50" t="s">
        <v>194</v>
      </c>
      <c r="C575" s="50" t="s">
        <v>144</v>
      </c>
      <c r="D575" s="50" t="s">
        <v>181</v>
      </c>
      <c r="E575" s="29" t="s">
        <v>766</v>
      </c>
      <c r="F575" s="50"/>
      <c r="G575" s="53">
        <f>SUM(G576:G578)</f>
        <v>11182</v>
      </c>
      <c r="H575" s="53">
        <f>SUM(H576:H578)</f>
        <v>11182</v>
      </c>
      <c r="I575" s="53">
        <f>SUM(I576:I578)</f>
        <v>11182</v>
      </c>
    </row>
    <row r="576" spans="1:9" ht="94.5">
      <c r="A576" s="27" t="s">
        <v>56</v>
      </c>
      <c r="B576" s="50" t="s">
        <v>194</v>
      </c>
      <c r="C576" s="50" t="s">
        <v>144</v>
      </c>
      <c r="D576" s="50" t="s">
        <v>181</v>
      </c>
      <c r="E576" s="29" t="s">
        <v>766</v>
      </c>
      <c r="F576" s="50" t="s">
        <v>64</v>
      </c>
      <c r="G576" s="53">
        <v>9903.5</v>
      </c>
      <c r="H576" s="53">
        <v>10052.6</v>
      </c>
      <c r="I576" s="53">
        <v>10052.6</v>
      </c>
    </row>
    <row r="577" spans="1:9" ht="47.25">
      <c r="A577" s="28" t="s">
        <v>265</v>
      </c>
      <c r="B577" s="50" t="s">
        <v>194</v>
      </c>
      <c r="C577" s="50" t="s">
        <v>144</v>
      </c>
      <c r="D577" s="50" t="s">
        <v>181</v>
      </c>
      <c r="E577" s="29" t="s">
        <v>766</v>
      </c>
      <c r="F577" s="50" t="s">
        <v>160</v>
      </c>
      <c r="G577" s="53">
        <v>1218.5</v>
      </c>
      <c r="H577" s="53">
        <v>1069.4000000000001</v>
      </c>
      <c r="I577" s="53">
        <v>1069.4000000000001</v>
      </c>
    </row>
    <row r="578" spans="1:9" ht="15.75">
      <c r="A578" s="27" t="s">
        <v>252</v>
      </c>
      <c r="B578" s="50" t="s">
        <v>194</v>
      </c>
      <c r="C578" s="50" t="s">
        <v>144</v>
      </c>
      <c r="D578" s="50" t="s">
        <v>181</v>
      </c>
      <c r="E578" s="29" t="s">
        <v>766</v>
      </c>
      <c r="F578" s="50" t="s">
        <v>253</v>
      </c>
      <c r="G578" s="53">
        <v>60</v>
      </c>
      <c r="H578" s="53">
        <v>60</v>
      </c>
      <c r="I578" s="53">
        <v>60</v>
      </c>
    </row>
    <row r="579" spans="1:9" ht="63">
      <c r="A579" s="28" t="s">
        <v>873</v>
      </c>
      <c r="B579" s="50" t="s">
        <v>194</v>
      </c>
      <c r="C579" s="50" t="s">
        <v>144</v>
      </c>
      <c r="D579" s="50" t="s">
        <v>181</v>
      </c>
      <c r="E579" s="29" t="s">
        <v>631</v>
      </c>
      <c r="F579" s="50"/>
      <c r="G579" s="53">
        <f t="shared" ref="G579:I581" si="42">SUM(G580)</f>
        <v>1927.6</v>
      </c>
      <c r="H579" s="53">
        <f t="shared" si="42"/>
        <v>1710.4</v>
      </c>
      <c r="I579" s="53">
        <f t="shared" si="42"/>
        <v>1710.4</v>
      </c>
    </row>
    <row r="580" spans="1:9" ht="63">
      <c r="A580" s="28" t="s">
        <v>283</v>
      </c>
      <c r="B580" s="50" t="s">
        <v>194</v>
      </c>
      <c r="C580" s="50" t="s">
        <v>144</v>
      </c>
      <c r="D580" s="50" t="s">
        <v>181</v>
      </c>
      <c r="E580" s="29" t="s">
        <v>632</v>
      </c>
      <c r="F580" s="50"/>
      <c r="G580" s="53">
        <f t="shared" si="42"/>
        <v>1927.6</v>
      </c>
      <c r="H580" s="53">
        <f t="shared" si="42"/>
        <v>1710.4</v>
      </c>
      <c r="I580" s="53">
        <f t="shared" si="42"/>
        <v>1710.4</v>
      </c>
    </row>
    <row r="581" spans="1:9" ht="78.75">
      <c r="A581" s="27" t="s">
        <v>224</v>
      </c>
      <c r="B581" s="50" t="s">
        <v>194</v>
      </c>
      <c r="C581" s="50" t="s">
        <v>144</v>
      </c>
      <c r="D581" s="50" t="s">
        <v>181</v>
      </c>
      <c r="E581" s="29" t="s">
        <v>633</v>
      </c>
      <c r="F581" s="50"/>
      <c r="G581" s="53">
        <f t="shared" si="42"/>
        <v>1927.6</v>
      </c>
      <c r="H581" s="53">
        <f t="shared" si="42"/>
        <v>1710.4</v>
      </c>
      <c r="I581" s="53">
        <f t="shared" si="42"/>
        <v>1710.4</v>
      </c>
    </row>
    <row r="582" spans="1:9" ht="47.25">
      <c r="A582" s="27" t="s">
        <v>244</v>
      </c>
      <c r="B582" s="50" t="s">
        <v>194</v>
      </c>
      <c r="C582" s="50" t="s">
        <v>144</v>
      </c>
      <c r="D582" s="50" t="s">
        <v>181</v>
      </c>
      <c r="E582" s="29" t="s">
        <v>633</v>
      </c>
      <c r="F582" s="50" t="s">
        <v>7</v>
      </c>
      <c r="G582" s="53">
        <v>1927.6</v>
      </c>
      <c r="H582" s="53">
        <v>1710.4</v>
      </c>
      <c r="I582" s="53">
        <v>1710.4</v>
      </c>
    </row>
    <row r="583" spans="1:9" ht="31.5">
      <c r="A583" s="20" t="s">
        <v>234</v>
      </c>
      <c r="B583" s="12" t="s">
        <v>195</v>
      </c>
      <c r="C583" s="12"/>
      <c r="D583" s="12"/>
      <c r="E583" s="12"/>
      <c r="F583" s="12"/>
      <c r="G583" s="68">
        <f>SUM(G584+G692+G725+G782+G882+G895+G923+G930+G943+G655)</f>
        <v>807655.9</v>
      </c>
      <c r="H583" s="68">
        <f>SUM(H584+H692+H725+H782+H882+H895+H923+H930+H943)</f>
        <v>435469.69999999995</v>
      </c>
      <c r="I583" s="68">
        <f>SUM(I584+I692+I725+I782+I882+I895+I923+I930+I943)</f>
        <v>647052.4</v>
      </c>
    </row>
    <row r="584" spans="1:9" ht="15.75">
      <c r="A584" s="61" t="s">
        <v>174</v>
      </c>
      <c r="B584" s="46" t="s">
        <v>195</v>
      </c>
      <c r="C584" s="47" t="s">
        <v>175</v>
      </c>
      <c r="D584" s="47" t="s">
        <v>178</v>
      </c>
      <c r="E584" s="46"/>
      <c r="F584" s="47"/>
      <c r="G584" s="52">
        <f>SUM(G585+G590+G597+G602+G608)</f>
        <v>57193.599999999999</v>
      </c>
      <c r="H584" s="52">
        <f>SUM(H585+H590+H597+H602+H608)</f>
        <v>23705.100000000002</v>
      </c>
      <c r="I584" s="52">
        <f>SUM(I585+I590+I597+I602+I608)</f>
        <v>51501.8</v>
      </c>
    </row>
    <row r="585" spans="1:9" ht="47.25">
      <c r="A585" s="26" t="s">
        <v>49</v>
      </c>
      <c r="B585" s="48" t="s">
        <v>195</v>
      </c>
      <c r="C585" s="49" t="s">
        <v>175</v>
      </c>
      <c r="D585" s="49" t="s">
        <v>176</v>
      </c>
      <c r="E585" s="29"/>
      <c r="F585" s="49"/>
      <c r="G585" s="23">
        <f>SUM(G588)</f>
        <v>2400.6</v>
      </c>
      <c r="H585" s="23">
        <f>SUM(H588)</f>
        <v>2306</v>
      </c>
      <c r="I585" s="23">
        <f>SUM(I588)</f>
        <v>2306</v>
      </c>
    </row>
    <row r="586" spans="1:9" ht="15.75">
      <c r="A586" s="27" t="s">
        <v>78</v>
      </c>
      <c r="B586" s="29" t="s">
        <v>195</v>
      </c>
      <c r="C586" s="50" t="s">
        <v>175</v>
      </c>
      <c r="D586" s="50" t="s">
        <v>176</v>
      </c>
      <c r="E586" s="29" t="s">
        <v>392</v>
      </c>
      <c r="F586" s="50"/>
      <c r="G586" s="53">
        <f>SUM(G587)</f>
        <v>2400.6</v>
      </c>
      <c r="H586" s="53">
        <f>SUM(H587)</f>
        <v>2306</v>
      </c>
      <c r="I586" s="53">
        <f>SUM(I587)</f>
        <v>2306</v>
      </c>
    </row>
    <row r="587" spans="1:9" ht="15.75">
      <c r="A587" s="27" t="s">
        <v>77</v>
      </c>
      <c r="B587" s="29" t="s">
        <v>195</v>
      </c>
      <c r="C587" s="50" t="s">
        <v>175</v>
      </c>
      <c r="D587" s="50" t="s">
        <v>176</v>
      </c>
      <c r="E587" s="29" t="s">
        <v>393</v>
      </c>
      <c r="F587" s="50"/>
      <c r="G587" s="53">
        <f>SUM(G589)</f>
        <v>2400.6</v>
      </c>
      <c r="H587" s="53">
        <f>SUM(H589)</f>
        <v>2306</v>
      </c>
      <c r="I587" s="53">
        <f>SUM(I589)</f>
        <v>2306</v>
      </c>
    </row>
    <row r="588" spans="1:9" ht="15.75">
      <c r="A588" s="27" t="s">
        <v>5</v>
      </c>
      <c r="B588" s="29" t="s">
        <v>195</v>
      </c>
      <c r="C588" s="50" t="s">
        <v>175</v>
      </c>
      <c r="D588" s="50" t="s">
        <v>176</v>
      </c>
      <c r="E588" s="29" t="s">
        <v>492</v>
      </c>
      <c r="F588" s="50"/>
      <c r="G588" s="53">
        <f>SUM(G589)</f>
        <v>2400.6</v>
      </c>
      <c r="H588" s="53">
        <f>SUM(H589)</f>
        <v>2306</v>
      </c>
      <c r="I588" s="53">
        <f>SUM(I589)</f>
        <v>2306</v>
      </c>
    </row>
    <row r="589" spans="1:9" ht="94.5">
      <c r="A589" s="28" t="s">
        <v>56</v>
      </c>
      <c r="B589" s="29" t="s">
        <v>195</v>
      </c>
      <c r="C589" s="50" t="s">
        <v>175</v>
      </c>
      <c r="D589" s="50" t="s">
        <v>176</v>
      </c>
      <c r="E589" s="29" t="s">
        <v>492</v>
      </c>
      <c r="F589" s="50" t="s">
        <v>64</v>
      </c>
      <c r="G589" s="53">
        <v>2400.6</v>
      </c>
      <c r="H589" s="53">
        <v>2306</v>
      </c>
      <c r="I589" s="53">
        <v>2306</v>
      </c>
    </row>
    <row r="590" spans="1:9" ht="63">
      <c r="A590" s="26" t="s">
        <v>4</v>
      </c>
      <c r="B590" s="48" t="s">
        <v>195</v>
      </c>
      <c r="C590" s="49" t="s">
        <v>175</v>
      </c>
      <c r="D590" s="49" t="s">
        <v>179</v>
      </c>
      <c r="E590" s="48"/>
      <c r="F590" s="49"/>
      <c r="G590" s="23">
        <f>SUM(G591)</f>
        <v>45876.299999999996</v>
      </c>
      <c r="H590" s="23">
        <f t="shared" ref="H590:I592" si="43">SUM(H591)</f>
        <v>17404.900000000001</v>
      </c>
      <c r="I590" s="23">
        <f t="shared" si="43"/>
        <v>45130.8</v>
      </c>
    </row>
    <row r="591" spans="1:9" ht="15.75">
      <c r="A591" s="27" t="s">
        <v>78</v>
      </c>
      <c r="B591" s="29" t="s">
        <v>195</v>
      </c>
      <c r="C591" s="50" t="s">
        <v>175</v>
      </c>
      <c r="D591" s="50" t="s">
        <v>179</v>
      </c>
      <c r="E591" s="29" t="s">
        <v>392</v>
      </c>
      <c r="F591" s="50"/>
      <c r="G591" s="53">
        <f>SUM(G592)</f>
        <v>45876.299999999996</v>
      </c>
      <c r="H591" s="53">
        <f t="shared" si="43"/>
        <v>17404.900000000001</v>
      </c>
      <c r="I591" s="53">
        <f t="shared" si="43"/>
        <v>45130.8</v>
      </c>
    </row>
    <row r="592" spans="1:9" ht="15.75">
      <c r="A592" s="27" t="s">
        <v>77</v>
      </c>
      <c r="B592" s="29" t="s">
        <v>195</v>
      </c>
      <c r="C592" s="50" t="s">
        <v>175</v>
      </c>
      <c r="D592" s="50" t="s">
        <v>179</v>
      </c>
      <c r="E592" s="29" t="s">
        <v>393</v>
      </c>
      <c r="F592" s="50"/>
      <c r="G592" s="53">
        <f>SUM(G593)</f>
        <v>45876.299999999996</v>
      </c>
      <c r="H592" s="53">
        <f t="shared" si="43"/>
        <v>17404.900000000001</v>
      </c>
      <c r="I592" s="53">
        <f t="shared" si="43"/>
        <v>45130.8</v>
      </c>
    </row>
    <row r="593" spans="1:9" ht="31.5">
      <c r="A593" s="27" t="s">
        <v>72</v>
      </c>
      <c r="B593" s="29" t="s">
        <v>195</v>
      </c>
      <c r="C593" s="50" t="s">
        <v>175</v>
      </c>
      <c r="D593" s="50" t="s">
        <v>179</v>
      </c>
      <c r="E593" s="29" t="s">
        <v>394</v>
      </c>
      <c r="F593" s="50"/>
      <c r="G593" s="53">
        <f>SUM(G594:G596)</f>
        <v>45876.299999999996</v>
      </c>
      <c r="H593" s="53">
        <f>SUM(H594:H596)</f>
        <v>17404.900000000001</v>
      </c>
      <c r="I593" s="53">
        <f>SUM(I594:I596)</f>
        <v>45130.8</v>
      </c>
    </row>
    <row r="594" spans="1:9" ht="94.5">
      <c r="A594" s="27" t="s">
        <v>56</v>
      </c>
      <c r="B594" s="29" t="s">
        <v>195</v>
      </c>
      <c r="C594" s="50" t="s">
        <v>175</v>
      </c>
      <c r="D594" s="50" t="s">
        <v>179</v>
      </c>
      <c r="E594" s="29" t="s">
        <v>394</v>
      </c>
      <c r="F594" s="50" t="s">
        <v>64</v>
      </c>
      <c r="G594" s="53">
        <v>37961.699999999997</v>
      </c>
      <c r="H594" s="53">
        <v>9966</v>
      </c>
      <c r="I594" s="53">
        <v>37608.800000000003</v>
      </c>
    </row>
    <row r="595" spans="1:9" ht="47.25">
      <c r="A595" s="28" t="s">
        <v>265</v>
      </c>
      <c r="B595" s="29" t="s">
        <v>195</v>
      </c>
      <c r="C595" s="50" t="s">
        <v>175</v>
      </c>
      <c r="D595" s="50" t="s">
        <v>179</v>
      </c>
      <c r="E595" s="29" t="s">
        <v>394</v>
      </c>
      <c r="F595" s="50" t="s">
        <v>160</v>
      </c>
      <c r="G595" s="53">
        <v>7404.6</v>
      </c>
      <c r="H595" s="53">
        <v>7123.9</v>
      </c>
      <c r="I595" s="53">
        <v>7207</v>
      </c>
    </row>
    <row r="596" spans="1:9" ht="15.75">
      <c r="A596" s="27" t="s">
        <v>252</v>
      </c>
      <c r="B596" s="29" t="s">
        <v>195</v>
      </c>
      <c r="C596" s="50" t="s">
        <v>175</v>
      </c>
      <c r="D596" s="50" t="s">
        <v>179</v>
      </c>
      <c r="E596" s="29" t="s">
        <v>394</v>
      </c>
      <c r="F596" s="50" t="s">
        <v>253</v>
      </c>
      <c r="G596" s="53">
        <v>510</v>
      </c>
      <c r="H596" s="53">
        <v>315</v>
      </c>
      <c r="I596" s="53">
        <v>315</v>
      </c>
    </row>
    <row r="597" spans="1:9" ht="15.75">
      <c r="A597" s="26" t="s">
        <v>92</v>
      </c>
      <c r="B597" s="48" t="s">
        <v>195</v>
      </c>
      <c r="C597" s="49" t="s">
        <v>175</v>
      </c>
      <c r="D597" s="49" t="s">
        <v>180</v>
      </c>
      <c r="E597" s="48"/>
      <c r="F597" s="49"/>
      <c r="G597" s="23">
        <f>SUM(G598)</f>
        <v>5.8</v>
      </c>
      <c r="H597" s="23">
        <f t="shared" ref="H597:I599" si="44">SUM(H598)</f>
        <v>5.9</v>
      </c>
      <c r="I597" s="23">
        <f t="shared" si="44"/>
        <v>76.7</v>
      </c>
    </row>
    <row r="598" spans="1:9" ht="15.75">
      <c r="A598" s="27" t="s">
        <v>78</v>
      </c>
      <c r="B598" s="29" t="s">
        <v>195</v>
      </c>
      <c r="C598" s="50" t="s">
        <v>175</v>
      </c>
      <c r="D598" s="50" t="s">
        <v>180</v>
      </c>
      <c r="E598" s="29" t="s">
        <v>392</v>
      </c>
      <c r="F598" s="49"/>
      <c r="G598" s="53">
        <f>SUM(G599)</f>
        <v>5.8</v>
      </c>
      <c r="H598" s="53">
        <f t="shared" si="44"/>
        <v>5.9</v>
      </c>
      <c r="I598" s="53">
        <f t="shared" si="44"/>
        <v>76.7</v>
      </c>
    </row>
    <row r="599" spans="1:9" ht="15.75">
      <c r="A599" s="27" t="s">
        <v>77</v>
      </c>
      <c r="B599" s="29" t="s">
        <v>195</v>
      </c>
      <c r="C599" s="50" t="s">
        <v>175</v>
      </c>
      <c r="D599" s="50" t="s">
        <v>180</v>
      </c>
      <c r="E599" s="29" t="s">
        <v>393</v>
      </c>
      <c r="F599" s="50"/>
      <c r="G599" s="53">
        <f>SUM(G600)</f>
        <v>5.8</v>
      </c>
      <c r="H599" s="53">
        <f t="shared" si="44"/>
        <v>5.9</v>
      </c>
      <c r="I599" s="53">
        <f t="shared" si="44"/>
        <v>76.7</v>
      </c>
    </row>
    <row r="600" spans="1:9" ht="78.75">
      <c r="A600" s="27" t="s">
        <v>189</v>
      </c>
      <c r="B600" s="29" t="s">
        <v>195</v>
      </c>
      <c r="C600" s="50" t="s">
        <v>175</v>
      </c>
      <c r="D600" s="50" t="s">
        <v>180</v>
      </c>
      <c r="E600" s="29" t="s">
        <v>493</v>
      </c>
      <c r="F600" s="50"/>
      <c r="G600" s="53">
        <f>SUM(G601:G601)</f>
        <v>5.8</v>
      </c>
      <c r="H600" s="53">
        <f>SUM(H601:H601)</f>
        <v>5.9</v>
      </c>
      <c r="I600" s="53">
        <f>SUM(I601:I601)</f>
        <v>76.7</v>
      </c>
    </row>
    <row r="601" spans="1:9" ht="47.25">
      <c r="A601" s="28" t="s">
        <v>265</v>
      </c>
      <c r="B601" s="29" t="s">
        <v>195</v>
      </c>
      <c r="C601" s="50" t="s">
        <v>175</v>
      </c>
      <c r="D601" s="50" t="s">
        <v>180</v>
      </c>
      <c r="E601" s="29" t="s">
        <v>493</v>
      </c>
      <c r="F601" s="50" t="s">
        <v>160</v>
      </c>
      <c r="G601" s="53">
        <v>5.8</v>
      </c>
      <c r="H601" s="53">
        <v>5.9</v>
      </c>
      <c r="I601" s="53">
        <v>76.7</v>
      </c>
    </row>
    <row r="602" spans="1:9" ht="31.5">
      <c r="A602" s="26" t="s">
        <v>583</v>
      </c>
      <c r="B602" s="48" t="s">
        <v>195</v>
      </c>
      <c r="C602" s="49" t="s">
        <v>175</v>
      </c>
      <c r="D602" s="49" t="s">
        <v>182</v>
      </c>
      <c r="E602" s="48"/>
      <c r="F602" s="49"/>
      <c r="G602" s="23">
        <f>SUM(G603)</f>
        <v>797.1</v>
      </c>
      <c r="H602" s="23"/>
      <c r="I602" s="23"/>
    </row>
    <row r="603" spans="1:9" ht="15.75">
      <c r="A603" s="27" t="s">
        <v>78</v>
      </c>
      <c r="B603" s="29" t="s">
        <v>195</v>
      </c>
      <c r="C603" s="50" t="s">
        <v>175</v>
      </c>
      <c r="D603" s="50" t="s">
        <v>182</v>
      </c>
      <c r="E603" s="29" t="s">
        <v>392</v>
      </c>
      <c r="F603" s="50"/>
      <c r="G603" s="53">
        <f>SUM(G604)</f>
        <v>797.1</v>
      </c>
      <c r="H603" s="53"/>
      <c r="I603" s="53"/>
    </row>
    <row r="604" spans="1:9" ht="15.75">
      <c r="A604" s="27" t="s">
        <v>77</v>
      </c>
      <c r="B604" s="29" t="s">
        <v>195</v>
      </c>
      <c r="C604" s="50" t="s">
        <v>175</v>
      </c>
      <c r="D604" s="50" t="s">
        <v>182</v>
      </c>
      <c r="E604" s="29" t="s">
        <v>393</v>
      </c>
      <c r="F604" s="50"/>
      <c r="G604" s="53">
        <f>SUM(G606)</f>
        <v>797.1</v>
      </c>
      <c r="H604" s="53"/>
      <c r="I604" s="53"/>
    </row>
    <row r="605" spans="1:9" ht="15.75">
      <c r="A605" s="28" t="s">
        <v>581</v>
      </c>
      <c r="B605" s="29" t="s">
        <v>195</v>
      </c>
      <c r="C605" s="50" t="s">
        <v>175</v>
      </c>
      <c r="D605" s="50" t="s">
        <v>182</v>
      </c>
      <c r="E605" s="29" t="s">
        <v>595</v>
      </c>
      <c r="F605" s="50"/>
      <c r="G605" s="53">
        <f>SUM(G606)</f>
        <v>797.1</v>
      </c>
      <c r="H605" s="53"/>
      <c r="I605" s="53"/>
    </row>
    <row r="606" spans="1:9" ht="31.5">
      <c r="A606" s="27" t="s">
        <v>582</v>
      </c>
      <c r="B606" s="29" t="s">
        <v>195</v>
      </c>
      <c r="C606" s="50" t="s">
        <v>175</v>
      </c>
      <c r="D606" s="50" t="s">
        <v>182</v>
      </c>
      <c r="E606" s="29" t="s">
        <v>596</v>
      </c>
      <c r="F606" s="50"/>
      <c r="G606" s="53">
        <f>SUM(G607)</f>
        <v>797.1</v>
      </c>
      <c r="H606" s="53"/>
      <c r="I606" s="53"/>
    </row>
    <row r="607" spans="1:9" ht="15.75">
      <c r="A607" s="27" t="s">
        <v>252</v>
      </c>
      <c r="B607" s="29" t="s">
        <v>195</v>
      </c>
      <c r="C607" s="50" t="s">
        <v>175</v>
      </c>
      <c r="D607" s="50" t="s">
        <v>182</v>
      </c>
      <c r="E607" s="29" t="s">
        <v>596</v>
      </c>
      <c r="F607" s="50" t="s">
        <v>253</v>
      </c>
      <c r="G607" s="53">
        <v>797.1</v>
      </c>
      <c r="H607" s="53"/>
      <c r="I607" s="53"/>
    </row>
    <row r="608" spans="1:9" ht="15.75">
      <c r="A608" s="26" t="s">
        <v>184</v>
      </c>
      <c r="B608" s="48" t="s">
        <v>195</v>
      </c>
      <c r="C608" s="49" t="s">
        <v>175</v>
      </c>
      <c r="D608" s="49" t="s">
        <v>99</v>
      </c>
      <c r="E608" s="48"/>
      <c r="F608" s="49"/>
      <c r="G608" s="23">
        <f>SUM(G609+G615+G624+G674+G619+G635+G646+G642+G662+G666+G670)</f>
        <v>8113.8</v>
      </c>
      <c r="H608" s="23">
        <f>SUM(H609+H615+H624+H674+H619+H635+H646+H642+H662+H666)</f>
        <v>3988.3</v>
      </c>
      <c r="I608" s="23">
        <f>SUM(I609+I615+I624+I674+I619+I635+I646+I642+I662+I666)</f>
        <v>3988.3</v>
      </c>
    </row>
    <row r="609" spans="1:9" ht="47.25">
      <c r="A609" s="27" t="s">
        <v>259</v>
      </c>
      <c r="B609" s="29" t="s">
        <v>195</v>
      </c>
      <c r="C609" s="50" t="s">
        <v>175</v>
      </c>
      <c r="D609" s="50" t="s">
        <v>99</v>
      </c>
      <c r="E609" s="29" t="s">
        <v>597</v>
      </c>
      <c r="F609" s="49"/>
      <c r="G609" s="53">
        <f t="shared" ref="G609:I611" si="45">SUM(G610)</f>
        <v>1404.5</v>
      </c>
      <c r="H609" s="53">
        <f t="shared" si="45"/>
        <v>1404.5</v>
      </c>
      <c r="I609" s="53">
        <f t="shared" si="45"/>
        <v>1404.5</v>
      </c>
    </row>
    <row r="610" spans="1:9" ht="15.75">
      <c r="A610" s="84" t="s">
        <v>767</v>
      </c>
      <c r="B610" s="29" t="s">
        <v>195</v>
      </c>
      <c r="C610" s="50" t="s">
        <v>175</v>
      </c>
      <c r="D610" s="50" t="s">
        <v>99</v>
      </c>
      <c r="E610" s="29" t="s">
        <v>768</v>
      </c>
      <c r="F610" s="49"/>
      <c r="G610" s="53">
        <f t="shared" si="45"/>
        <v>1404.5</v>
      </c>
      <c r="H610" s="53">
        <f t="shared" si="45"/>
        <v>1404.5</v>
      </c>
      <c r="I610" s="53">
        <f t="shared" si="45"/>
        <v>1404.5</v>
      </c>
    </row>
    <row r="611" spans="1:9" ht="15.75">
      <c r="A611" s="27" t="s">
        <v>77</v>
      </c>
      <c r="B611" s="29" t="s">
        <v>195</v>
      </c>
      <c r="C611" s="50" t="s">
        <v>175</v>
      </c>
      <c r="D611" s="50" t="s">
        <v>99</v>
      </c>
      <c r="E611" s="29" t="s">
        <v>769</v>
      </c>
      <c r="F611" s="49"/>
      <c r="G611" s="53">
        <f t="shared" si="45"/>
        <v>1404.5</v>
      </c>
      <c r="H611" s="53">
        <f t="shared" si="45"/>
        <v>1404.5</v>
      </c>
      <c r="I611" s="53">
        <f t="shared" si="45"/>
        <v>1404.5</v>
      </c>
    </row>
    <row r="612" spans="1:9" ht="31.5">
      <c r="A612" s="27" t="s">
        <v>198</v>
      </c>
      <c r="B612" s="29" t="s">
        <v>195</v>
      </c>
      <c r="C612" s="50" t="s">
        <v>175</v>
      </c>
      <c r="D612" s="50" t="s">
        <v>99</v>
      </c>
      <c r="E612" s="29" t="s">
        <v>770</v>
      </c>
      <c r="F612" s="49"/>
      <c r="G612" s="53">
        <f>G613+G614</f>
        <v>1404.5</v>
      </c>
      <c r="H612" s="53">
        <f>H613+H614</f>
        <v>1404.5</v>
      </c>
      <c r="I612" s="53">
        <f>I613+I614</f>
        <v>1404.5</v>
      </c>
    </row>
    <row r="613" spans="1:9" ht="94.5">
      <c r="A613" s="28" t="s">
        <v>56</v>
      </c>
      <c r="B613" s="29" t="s">
        <v>195</v>
      </c>
      <c r="C613" s="29" t="s">
        <v>175</v>
      </c>
      <c r="D613" s="29" t="s">
        <v>99</v>
      </c>
      <c r="E613" s="29" t="s">
        <v>770</v>
      </c>
      <c r="F613" s="29" t="s">
        <v>64</v>
      </c>
      <c r="G613" s="53">
        <v>1337</v>
      </c>
      <c r="H613" s="53">
        <v>1337.6</v>
      </c>
      <c r="I613" s="53">
        <v>1337.6</v>
      </c>
    </row>
    <row r="614" spans="1:9" ht="47.25">
      <c r="A614" s="28" t="s">
        <v>265</v>
      </c>
      <c r="B614" s="29" t="s">
        <v>195</v>
      </c>
      <c r="C614" s="29" t="s">
        <v>175</v>
      </c>
      <c r="D614" s="29" t="s">
        <v>99</v>
      </c>
      <c r="E614" s="29" t="s">
        <v>770</v>
      </c>
      <c r="F614" s="29" t="s">
        <v>160</v>
      </c>
      <c r="G614" s="53">
        <v>67.5</v>
      </c>
      <c r="H614" s="53">
        <v>66.900000000000006</v>
      </c>
      <c r="I614" s="53">
        <v>66.900000000000006</v>
      </c>
    </row>
    <row r="615" spans="1:9" ht="47.25">
      <c r="A615" s="28" t="s">
        <v>117</v>
      </c>
      <c r="B615" s="29" t="s">
        <v>195</v>
      </c>
      <c r="C615" s="50" t="s">
        <v>175</v>
      </c>
      <c r="D615" s="50" t="s">
        <v>99</v>
      </c>
      <c r="E615" s="29" t="s">
        <v>494</v>
      </c>
      <c r="F615" s="50"/>
      <c r="G615" s="53">
        <f>SUM(G616)</f>
        <v>357</v>
      </c>
      <c r="H615" s="53">
        <f>SUM(H616)</f>
        <v>37.5</v>
      </c>
      <c r="I615" s="53">
        <f>SUM(I616)</f>
        <v>37.5</v>
      </c>
    </row>
    <row r="616" spans="1:9" ht="15.75">
      <c r="A616" s="28" t="s">
        <v>77</v>
      </c>
      <c r="B616" s="29" t="s">
        <v>195</v>
      </c>
      <c r="C616" s="50" t="s">
        <v>175</v>
      </c>
      <c r="D616" s="50" t="s">
        <v>99</v>
      </c>
      <c r="E616" s="29" t="s">
        <v>495</v>
      </c>
      <c r="F616" s="50"/>
      <c r="G616" s="53">
        <f>SUM(G617:G617)</f>
        <v>357</v>
      </c>
      <c r="H616" s="53">
        <f>SUM(H617:H617)</f>
        <v>37.5</v>
      </c>
      <c r="I616" s="53">
        <f>SUM(I617:I617)</f>
        <v>37.5</v>
      </c>
    </row>
    <row r="617" spans="1:9" ht="47.25">
      <c r="A617" s="28" t="s">
        <v>118</v>
      </c>
      <c r="B617" s="29" t="s">
        <v>195</v>
      </c>
      <c r="C617" s="50" t="s">
        <v>175</v>
      </c>
      <c r="D617" s="50" t="s">
        <v>99</v>
      </c>
      <c r="E617" s="29" t="s">
        <v>496</v>
      </c>
      <c r="F617" s="50"/>
      <c r="G617" s="53">
        <f>SUM(G618)</f>
        <v>357</v>
      </c>
      <c r="H617" s="53">
        <f>SUM(H618)</f>
        <v>37.5</v>
      </c>
      <c r="I617" s="53">
        <f>SUM(I618)</f>
        <v>37.5</v>
      </c>
    </row>
    <row r="618" spans="1:9" ht="47.25">
      <c r="A618" s="28" t="s">
        <v>265</v>
      </c>
      <c r="B618" s="29" t="s">
        <v>195</v>
      </c>
      <c r="C618" s="50" t="s">
        <v>175</v>
      </c>
      <c r="D618" s="50" t="s">
        <v>99</v>
      </c>
      <c r="E618" s="29" t="s">
        <v>496</v>
      </c>
      <c r="F618" s="50" t="s">
        <v>160</v>
      </c>
      <c r="G618" s="53">
        <v>357</v>
      </c>
      <c r="H618" s="53">
        <v>37.5</v>
      </c>
      <c r="I618" s="53">
        <v>37.5</v>
      </c>
    </row>
    <row r="619" spans="1:9" ht="47.25">
      <c r="A619" s="27" t="s">
        <v>62</v>
      </c>
      <c r="B619" s="29" t="s">
        <v>195</v>
      </c>
      <c r="C619" s="50" t="s">
        <v>175</v>
      </c>
      <c r="D619" s="50" t="s">
        <v>99</v>
      </c>
      <c r="E619" s="29" t="s">
        <v>497</v>
      </c>
      <c r="F619" s="29"/>
      <c r="G619" s="53">
        <f t="shared" ref="G619:I620" si="46">SUM(G620)</f>
        <v>20</v>
      </c>
      <c r="H619" s="53">
        <f t="shared" si="46"/>
        <v>20</v>
      </c>
      <c r="I619" s="53">
        <f t="shared" si="46"/>
        <v>20</v>
      </c>
    </row>
    <row r="620" spans="1:9" ht="37.5" customHeight="1">
      <c r="A620" s="28" t="s">
        <v>878</v>
      </c>
      <c r="B620" s="29" t="s">
        <v>195</v>
      </c>
      <c r="C620" s="50" t="s">
        <v>175</v>
      </c>
      <c r="D620" s="50" t="s">
        <v>99</v>
      </c>
      <c r="E620" s="29" t="s">
        <v>498</v>
      </c>
      <c r="F620" s="29"/>
      <c r="G620" s="53">
        <f t="shared" si="46"/>
        <v>20</v>
      </c>
      <c r="H620" s="53">
        <f t="shared" si="46"/>
        <v>20</v>
      </c>
      <c r="I620" s="53">
        <f t="shared" si="46"/>
        <v>20</v>
      </c>
    </row>
    <row r="621" spans="1:9" ht="31.5">
      <c r="A621" s="27" t="s">
        <v>199</v>
      </c>
      <c r="B621" s="29" t="s">
        <v>195</v>
      </c>
      <c r="C621" s="50" t="s">
        <v>175</v>
      </c>
      <c r="D621" s="50" t="s">
        <v>99</v>
      </c>
      <c r="E621" s="29" t="s">
        <v>499</v>
      </c>
      <c r="F621" s="29"/>
      <c r="G621" s="53">
        <f>SUM(G622:G622)</f>
        <v>20</v>
      </c>
      <c r="H621" s="53">
        <f>SUM(H622:H622)</f>
        <v>20</v>
      </c>
      <c r="I621" s="53">
        <f>SUM(I622:I622)</f>
        <v>20</v>
      </c>
    </row>
    <row r="622" spans="1:9" ht="31.5">
      <c r="A622" s="28" t="s">
        <v>344</v>
      </c>
      <c r="B622" s="29" t="s">
        <v>195</v>
      </c>
      <c r="C622" s="50" t="s">
        <v>175</v>
      </c>
      <c r="D622" s="50" t="s">
        <v>99</v>
      </c>
      <c r="E622" s="29" t="s">
        <v>500</v>
      </c>
      <c r="F622" s="29"/>
      <c r="G622" s="53">
        <f>SUM(G623)</f>
        <v>20</v>
      </c>
      <c r="H622" s="53">
        <f>SUM(H623)</f>
        <v>20</v>
      </c>
      <c r="I622" s="53">
        <f>SUM(I623)</f>
        <v>20</v>
      </c>
    </row>
    <row r="623" spans="1:9" ht="47.25">
      <c r="A623" s="28" t="s">
        <v>265</v>
      </c>
      <c r="B623" s="29" t="s">
        <v>195</v>
      </c>
      <c r="C623" s="50" t="s">
        <v>175</v>
      </c>
      <c r="D623" s="50" t="s">
        <v>99</v>
      </c>
      <c r="E623" s="29" t="s">
        <v>500</v>
      </c>
      <c r="F623" s="29" t="s">
        <v>160</v>
      </c>
      <c r="G623" s="53">
        <v>20</v>
      </c>
      <c r="H623" s="53">
        <v>20</v>
      </c>
      <c r="I623" s="53">
        <v>20</v>
      </c>
    </row>
    <row r="624" spans="1:9" ht="63">
      <c r="A624" s="131" t="s">
        <v>1105</v>
      </c>
      <c r="B624" s="29" t="s">
        <v>195</v>
      </c>
      <c r="C624" s="50" t="s">
        <v>175</v>
      </c>
      <c r="D624" s="50" t="s">
        <v>99</v>
      </c>
      <c r="E624" s="29" t="s">
        <v>501</v>
      </c>
      <c r="F624" s="50"/>
      <c r="G624" s="53">
        <f>SUM(G630+G625)</f>
        <v>64.2</v>
      </c>
      <c r="H624" s="53">
        <f>SUM(H630)</f>
        <v>130</v>
      </c>
      <c r="I624" s="53">
        <f>SUM(I630)</f>
        <v>130</v>
      </c>
    </row>
    <row r="625" spans="1:9" ht="15.75">
      <c r="A625" s="131" t="s">
        <v>25</v>
      </c>
      <c r="B625" s="132" t="s">
        <v>195</v>
      </c>
      <c r="C625" s="132" t="s">
        <v>175</v>
      </c>
      <c r="D625" s="132" t="s">
        <v>99</v>
      </c>
      <c r="E625" s="132" t="s">
        <v>1076</v>
      </c>
      <c r="F625" s="132"/>
      <c r="G625" s="53">
        <f>SUM(G626+G628)</f>
        <v>64.2</v>
      </c>
      <c r="H625" s="53"/>
      <c r="I625" s="53"/>
    </row>
    <row r="626" spans="1:9" ht="31.5">
      <c r="A626" s="131" t="s">
        <v>1095</v>
      </c>
      <c r="B626" s="132" t="s">
        <v>195</v>
      </c>
      <c r="C626" s="132" t="s">
        <v>175</v>
      </c>
      <c r="D626" s="132" t="s">
        <v>99</v>
      </c>
      <c r="E626" s="132" t="s">
        <v>1077</v>
      </c>
      <c r="F626" s="132"/>
      <c r="G626" s="53">
        <f>SUM(G627)</f>
        <v>10</v>
      </c>
      <c r="H626" s="53"/>
      <c r="I626" s="53"/>
    </row>
    <row r="627" spans="1:9" ht="15.75">
      <c r="A627" s="131" t="s">
        <v>157</v>
      </c>
      <c r="B627" s="132" t="s">
        <v>195</v>
      </c>
      <c r="C627" s="132" t="s">
        <v>175</v>
      </c>
      <c r="D627" s="132" t="s">
        <v>99</v>
      </c>
      <c r="E627" s="132" t="s">
        <v>1077</v>
      </c>
      <c r="F627" s="132" t="s">
        <v>210</v>
      </c>
      <c r="G627" s="53">
        <v>10</v>
      </c>
      <c r="H627" s="53"/>
      <c r="I627" s="53"/>
    </row>
    <row r="628" spans="1:9" ht="31.5">
      <c r="A628" s="131" t="s">
        <v>684</v>
      </c>
      <c r="B628" s="132" t="s">
        <v>195</v>
      </c>
      <c r="C628" s="132" t="s">
        <v>175</v>
      </c>
      <c r="D628" s="132" t="s">
        <v>99</v>
      </c>
      <c r="E628" s="132" t="s">
        <v>1078</v>
      </c>
      <c r="F628" s="132"/>
      <c r="G628" s="53">
        <f>SUM(G629)</f>
        <v>54.2</v>
      </c>
      <c r="H628" s="53"/>
      <c r="I628" s="53"/>
    </row>
    <row r="629" spans="1:9" ht="15.75">
      <c r="A629" s="131" t="s">
        <v>157</v>
      </c>
      <c r="B629" s="132" t="s">
        <v>195</v>
      </c>
      <c r="C629" s="132" t="s">
        <v>175</v>
      </c>
      <c r="D629" s="132" t="s">
        <v>99</v>
      </c>
      <c r="E629" s="132" t="s">
        <v>1078</v>
      </c>
      <c r="F629" s="132" t="s">
        <v>210</v>
      </c>
      <c r="G629" s="53">
        <v>54.2</v>
      </c>
      <c r="H629" s="53"/>
      <c r="I629" s="53"/>
    </row>
    <row r="630" spans="1:9" ht="31.5">
      <c r="A630" s="27" t="s">
        <v>199</v>
      </c>
      <c r="B630" s="29" t="s">
        <v>195</v>
      </c>
      <c r="C630" s="50" t="s">
        <v>175</v>
      </c>
      <c r="D630" s="50" t="s">
        <v>99</v>
      </c>
      <c r="E630" s="29" t="s">
        <v>502</v>
      </c>
      <c r="F630" s="50"/>
      <c r="G630" s="53">
        <f>SUM(G631+G633)</f>
        <v>0</v>
      </c>
      <c r="H630" s="53">
        <f>SUM(H631+H633)</f>
        <v>130</v>
      </c>
      <c r="I630" s="53">
        <f>SUM(I631+I633)</f>
        <v>130</v>
      </c>
    </row>
    <row r="631" spans="1:9" ht="31.5">
      <c r="A631" s="27" t="s">
        <v>307</v>
      </c>
      <c r="B631" s="29" t="s">
        <v>195</v>
      </c>
      <c r="C631" s="50" t="s">
        <v>175</v>
      </c>
      <c r="D631" s="50" t="s">
        <v>99</v>
      </c>
      <c r="E631" s="29" t="s">
        <v>346</v>
      </c>
      <c r="F631" s="50"/>
      <c r="G631" s="53"/>
      <c r="H631" s="53">
        <f>SUM(H632)</f>
        <v>40</v>
      </c>
      <c r="I631" s="53">
        <f>SUM(I632)</f>
        <v>40</v>
      </c>
    </row>
    <row r="632" spans="1:9" ht="47.25">
      <c r="A632" s="28" t="s">
        <v>265</v>
      </c>
      <c r="B632" s="29" t="s">
        <v>195</v>
      </c>
      <c r="C632" s="50" t="s">
        <v>175</v>
      </c>
      <c r="D632" s="50" t="s">
        <v>99</v>
      </c>
      <c r="E632" s="29" t="s">
        <v>346</v>
      </c>
      <c r="F632" s="50" t="s">
        <v>160</v>
      </c>
      <c r="G632" s="53"/>
      <c r="H632" s="53">
        <v>40</v>
      </c>
      <c r="I632" s="53">
        <v>40</v>
      </c>
    </row>
    <row r="633" spans="1:9" ht="31.5">
      <c r="A633" s="28" t="s">
        <v>684</v>
      </c>
      <c r="B633" s="29" t="s">
        <v>195</v>
      </c>
      <c r="C633" s="50" t="s">
        <v>175</v>
      </c>
      <c r="D633" s="50" t="s">
        <v>99</v>
      </c>
      <c r="E633" s="29" t="s">
        <v>681</v>
      </c>
      <c r="F633" s="50"/>
      <c r="G633" s="53"/>
      <c r="H633" s="53">
        <f>SUM(H634)</f>
        <v>90</v>
      </c>
      <c r="I633" s="53">
        <f>SUM(I634)</f>
        <v>90</v>
      </c>
    </row>
    <row r="634" spans="1:9" ht="47.25">
      <c r="A634" s="28" t="s">
        <v>265</v>
      </c>
      <c r="B634" s="29" t="s">
        <v>195</v>
      </c>
      <c r="C634" s="50" t="s">
        <v>175</v>
      </c>
      <c r="D634" s="50" t="s">
        <v>99</v>
      </c>
      <c r="E634" s="29" t="s">
        <v>682</v>
      </c>
      <c r="F634" s="50" t="s">
        <v>160</v>
      </c>
      <c r="G634" s="53"/>
      <c r="H634" s="53">
        <v>90</v>
      </c>
      <c r="I634" s="53">
        <v>90</v>
      </c>
    </row>
    <row r="635" spans="1:9" ht="78.75">
      <c r="A635" s="27" t="s">
        <v>841</v>
      </c>
      <c r="B635" s="29" t="s">
        <v>195</v>
      </c>
      <c r="C635" s="50" t="s">
        <v>175</v>
      </c>
      <c r="D635" s="50" t="s">
        <v>99</v>
      </c>
      <c r="E635" s="29" t="s">
        <v>503</v>
      </c>
      <c r="F635" s="50"/>
      <c r="G635" s="53">
        <f>SUM(G636)</f>
        <v>210</v>
      </c>
      <c r="H635" s="53">
        <f>SUM(H636)</f>
        <v>210</v>
      </c>
      <c r="I635" s="53">
        <f>SUM(I636)</f>
        <v>210</v>
      </c>
    </row>
    <row r="636" spans="1:9" ht="31.5">
      <c r="A636" s="27" t="s">
        <v>199</v>
      </c>
      <c r="B636" s="29" t="s">
        <v>195</v>
      </c>
      <c r="C636" s="50" t="s">
        <v>175</v>
      </c>
      <c r="D636" s="50" t="s">
        <v>99</v>
      </c>
      <c r="E636" s="29" t="s">
        <v>504</v>
      </c>
      <c r="F636" s="50"/>
      <c r="G636" s="53">
        <f>SUM(G637+G639)</f>
        <v>210</v>
      </c>
      <c r="H636" s="53">
        <f>SUM(H637+H639)</f>
        <v>210</v>
      </c>
      <c r="I636" s="53">
        <f>SUM(I637+I639)</f>
        <v>210</v>
      </c>
    </row>
    <row r="637" spans="1:9" ht="47.25">
      <c r="A637" s="27" t="s">
        <v>586</v>
      </c>
      <c r="B637" s="29" t="s">
        <v>195</v>
      </c>
      <c r="C637" s="50" t="s">
        <v>175</v>
      </c>
      <c r="D637" s="50" t="s">
        <v>99</v>
      </c>
      <c r="E637" s="29" t="s">
        <v>347</v>
      </c>
      <c r="F637" s="50"/>
      <c r="G637" s="53">
        <f>SUM(G638)</f>
        <v>110</v>
      </c>
      <c r="H637" s="53">
        <f>SUM(H638)</f>
        <v>110</v>
      </c>
      <c r="I637" s="53">
        <f>SUM(I638)</f>
        <v>110</v>
      </c>
    </row>
    <row r="638" spans="1:9" ht="47.25">
      <c r="A638" s="28" t="s">
        <v>265</v>
      </c>
      <c r="B638" s="29" t="s">
        <v>195</v>
      </c>
      <c r="C638" s="50" t="s">
        <v>175</v>
      </c>
      <c r="D638" s="50" t="s">
        <v>99</v>
      </c>
      <c r="E638" s="29" t="s">
        <v>347</v>
      </c>
      <c r="F638" s="50" t="s">
        <v>160</v>
      </c>
      <c r="G638" s="53">
        <v>110</v>
      </c>
      <c r="H638" s="53">
        <v>110</v>
      </c>
      <c r="I638" s="53">
        <v>110</v>
      </c>
    </row>
    <row r="639" spans="1:9" ht="31.5">
      <c r="A639" s="27" t="s">
        <v>584</v>
      </c>
      <c r="B639" s="29" t="s">
        <v>195</v>
      </c>
      <c r="C639" s="50" t="s">
        <v>175</v>
      </c>
      <c r="D639" s="50" t="s">
        <v>99</v>
      </c>
      <c r="E639" s="29" t="s">
        <v>585</v>
      </c>
      <c r="F639" s="50"/>
      <c r="G639" s="53">
        <f>SUM(G640:G641)</f>
        <v>100</v>
      </c>
      <c r="H639" s="53">
        <f>SUM(H640)</f>
        <v>100</v>
      </c>
      <c r="I639" s="53">
        <f>SUM(I640)</f>
        <v>100</v>
      </c>
    </row>
    <row r="640" spans="1:9" ht="47.25">
      <c r="A640" s="28" t="s">
        <v>265</v>
      </c>
      <c r="B640" s="29" t="s">
        <v>195</v>
      </c>
      <c r="C640" s="50" t="s">
        <v>175</v>
      </c>
      <c r="D640" s="50" t="s">
        <v>99</v>
      </c>
      <c r="E640" s="29" t="s">
        <v>585</v>
      </c>
      <c r="F640" s="50" t="s">
        <v>160</v>
      </c>
      <c r="G640" s="53">
        <v>94.8</v>
      </c>
      <c r="H640" s="53">
        <v>100</v>
      </c>
      <c r="I640" s="53">
        <v>100</v>
      </c>
    </row>
    <row r="641" spans="1:9" ht="31.5">
      <c r="A641" s="27" t="s">
        <v>57</v>
      </c>
      <c r="B641" s="29" t="s">
        <v>195</v>
      </c>
      <c r="C641" s="50" t="s">
        <v>175</v>
      </c>
      <c r="D641" s="50" t="s">
        <v>99</v>
      </c>
      <c r="E641" s="29" t="s">
        <v>585</v>
      </c>
      <c r="F641" s="50" t="s">
        <v>58</v>
      </c>
      <c r="G641" s="53">
        <v>5.2</v>
      </c>
      <c r="H641" s="53"/>
      <c r="I641" s="53"/>
    </row>
    <row r="642" spans="1:9" ht="63">
      <c r="A642" s="28" t="s">
        <v>690</v>
      </c>
      <c r="B642" s="29" t="s">
        <v>195</v>
      </c>
      <c r="C642" s="50" t="s">
        <v>175</v>
      </c>
      <c r="D642" s="50" t="s">
        <v>99</v>
      </c>
      <c r="E642" s="29" t="s">
        <v>664</v>
      </c>
      <c r="F642" s="29"/>
      <c r="G642" s="53">
        <f>SUM(G643)</f>
        <v>40</v>
      </c>
      <c r="H642" s="53">
        <f>SUM(H643)</f>
        <v>40</v>
      </c>
      <c r="I642" s="53">
        <f>SUM(I643)</f>
        <v>40</v>
      </c>
    </row>
    <row r="643" spans="1:9" ht="31.5">
      <c r="A643" s="28" t="s">
        <v>199</v>
      </c>
      <c r="B643" s="29" t="s">
        <v>195</v>
      </c>
      <c r="C643" s="50" t="s">
        <v>175</v>
      </c>
      <c r="D643" s="50" t="s">
        <v>99</v>
      </c>
      <c r="E643" s="29" t="s">
        <v>665</v>
      </c>
      <c r="F643" s="29"/>
      <c r="G643" s="53">
        <f>SUM(G644:G644)</f>
        <v>40</v>
      </c>
      <c r="H643" s="53">
        <f>SUM(H644:H644)</f>
        <v>40</v>
      </c>
      <c r="I643" s="53">
        <f>SUM(I644:I644)</f>
        <v>40</v>
      </c>
    </row>
    <row r="644" spans="1:9" ht="63">
      <c r="A644" s="28" t="s">
        <v>666</v>
      </c>
      <c r="B644" s="29" t="s">
        <v>195</v>
      </c>
      <c r="C644" s="50" t="s">
        <v>175</v>
      </c>
      <c r="D644" s="50" t="s">
        <v>99</v>
      </c>
      <c r="E644" s="29" t="s">
        <v>667</v>
      </c>
      <c r="F644" s="29"/>
      <c r="G644" s="53">
        <f>SUM(G645)</f>
        <v>40</v>
      </c>
      <c r="H644" s="53">
        <f>SUM(H645)</f>
        <v>40</v>
      </c>
      <c r="I644" s="53">
        <f>SUM(I645)</f>
        <v>40</v>
      </c>
    </row>
    <row r="645" spans="1:9" ht="47.25">
      <c r="A645" s="28" t="s">
        <v>265</v>
      </c>
      <c r="B645" s="29" t="s">
        <v>195</v>
      </c>
      <c r="C645" s="50" t="s">
        <v>175</v>
      </c>
      <c r="D645" s="50" t="s">
        <v>99</v>
      </c>
      <c r="E645" s="29" t="s">
        <v>667</v>
      </c>
      <c r="F645" s="29" t="s">
        <v>160</v>
      </c>
      <c r="G645" s="53">
        <v>40</v>
      </c>
      <c r="H645" s="53">
        <v>40</v>
      </c>
      <c r="I645" s="53">
        <v>40</v>
      </c>
    </row>
    <row r="646" spans="1:9" ht="94.5">
      <c r="A646" s="28" t="s">
        <v>840</v>
      </c>
      <c r="B646" s="29" t="s">
        <v>195</v>
      </c>
      <c r="C646" s="29" t="s">
        <v>175</v>
      </c>
      <c r="D646" s="29" t="s">
        <v>99</v>
      </c>
      <c r="E646" s="29" t="s">
        <v>352</v>
      </c>
      <c r="F646" s="29"/>
      <c r="G646" s="53">
        <f>SUM(G647+G651)</f>
        <v>350</v>
      </c>
      <c r="H646" s="53"/>
      <c r="I646" s="53"/>
    </row>
    <row r="647" spans="1:9" ht="78.75">
      <c r="A647" s="28" t="s">
        <v>851</v>
      </c>
      <c r="B647" s="29" t="s">
        <v>195</v>
      </c>
      <c r="C647" s="29" t="s">
        <v>175</v>
      </c>
      <c r="D647" s="29" t="s">
        <v>99</v>
      </c>
      <c r="E647" s="29" t="s">
        <v>853</v>
      </c>
      <c r="F647" s="29"/>
      <c r="G647" s="53">
        <f>SUM(G648)</f>
        <v>225</v>
      </c>
      <c r="H647" s="53"/>
      <c r="I647" s="53"/>
    </row>
    <row r="648" spans="1:9" ht="31.5">
      <c r="A648" s="28" t="s">
        <v>199</v>
      </c>
      <c r="B648" s="29" t="s">
        <v>195</v>
      </c>
      <c r="C648" s="29" t="s">
        <v>175</v>
      </c>
      <c r="D648" s="29" t="s">
        <v>99</v>
      </c>
      <c r="E648" s="29" t="s">
        <v>854</v>
      </c>
      <c r="F648" s="29"/>
      <c r="G648" s="53">
        <f>SUM(G649)</f>
        <v>225</v>
      </c>
      <c r="H648" s="53"/>
      <c r="I648" s="53"/>
    </row>
    <row r="649" spans="1:9" ht="47.25">
      <c r="A649" s="28" t="s">
        <v>353</v>
      </c>
      <c r="B649" s="29" t="s">
        <v>195</v>
      </c>
      <c r="C649" s="29" t="s">
        <v>175</v>
      </c>
      <c r="D649" s="29" t="s">
        <v>99</v>
      </c>
      <c r="E649" s="29" t="s">
        <v>855</v>
      </c>
      <c r="F649" s="29"/>
      <c r="G649" s="53">
        <f>SUM(G650)</f>
        <v>225</v>
      </c>
      <c r="H649" s="53"/>
      <c r="I649" s="53"/>
    </row>
    <row r="650" spans="1:9" ht="47.25">
      <c r="A650" s="28" t="s">
        <v>265</v>
      </c>
      <c r="B650" s="29" t="s">
        <v>195</v>
      </c>
      <c r="C650" s="29" t="s">
        <v>175</v>
      </c>
      <c r="D650" s="29" t="s">
        <v>99</v>
      </c>
      <c r="E650" s="29" t="s">
        <v>855</v>
      </c>
      <c r="F650" s="29" t="s">
        <v>160</v>
      </c>
      <c r="G650" s="53">
        <v>225</v>
      </c>
      <c r="H650" s="53"/>
      <c r="I650" s="53"/>
    </row>
    <row r="651" spans="1:9" ht="78.75">
      <c r="A651" s="28" t="s">
        <v>852</v>
      </c>
      <c r="B651" s="29" t="s">
        <v>195</v>
      </c>
      <c r="C651" s="29" t="s">
        <v>175</v>
      </c>
      <c r="D651" s="29" t="s">
        <v>99</v>
      </c>
      <c r="E651" s="29" t="s">
        <v>856</v>
      </c>
      <c r="F651" s="29"/>
      <c r="G651" s="53">
        <f>SUM(G652)</f>
        <v>125</v>
      </c>
      <c r="H651" s="53"/>
      <c r="I651" s="53"/>
    </row>
    <row r="652" spans="1:9" ht="31.5">
      <c r="A652" s="28" t="s">
        <v>199</v>
      </c>
      <c r="B652" s="29" t="s">
        <v>195</v>
      </c>
      <c r="C652" s="29" t="s">
        <v>175</v>
      </c>
      <c r="D652" s="29" t="s">
        <v>99</v>
      </c>
      <c r="E652" s="29" t="s">
        <v>858</v>
      </c>
      <c r="F652" s="29"/>
      <c r="G652" s="53">
        <f>SUM(G653)</f>
        <v>125</v>
      </c>
      <c r="H652" s="53"/>
      <c r="I652" s="53"/>
    </row>
    <row r="653" spans="1:9" ht="47.25">
      <c r="A653" s="28" t="s">
        <v>577</v>
      </c>
      <c r="B653" s="29" t="s">
        <v>195</v>
      </c>
      <c r="C653" s="29" t="s">
        <v>175</v>
      </c>
      <c r="D653" s="29" t="s">
        <v>99</v>
      </c>
      <c r="E653" s="29" t="s">
        <v>857</v>
      </c>
      <c r="F653" s="29"/>
      <c r="G653" s="53">
        <f>SUM(G654)</f>
        <v>125</v>
      </c>
      <c r="H653" s="53"/>
      <c r="I653" s="53"/>
    </row>
    <row r="654" spans="1:9" ht="47.25">
      <c r="A654" s="28" t="s">
        <v>265</v>
      </c>
      <c r="B654" s="29" t="s">
        <v>195</v>
      </c>
      <c r="C654" s="29" t="s">
        <v>175</v>
      </c>
      <c r="D654" s="29" t="s">
        <v>99</v>
      </c>
      <c r="E654" s="29" t="s">
        <v>857</v>
      </c>
      <c r="F654" s="29" t="s">
        <v>160</v>
      </c>
      <c r="G654" s="53">
        <v>125</v>
      </c>
      <c r="H654" s="53"/>
      <c r="I654" s="53"/>
    </row>
    <row r="655" spans="1:9" ht="47.25">
      <c r="A655" s="131" t="s">
        <v>1094</v>
      </c>
      <c r="B655" s="132" t="s">
        <v>195</v>
      </c>
      <c r="C655" s="132" t="s">
        <v>175</v>
      </c>
      <c r="D655" s="132" t="s">
        <v>99</v>
      </c>
      <c r="E655" s="132" t="s">
        <v>355</v>
      </c>
      <c r="F655" s="132"/>
      <c r="G655" s="53">
        <f>G656+G659</f>
        <v>40</v>
      </c>
      <c r="H655" s="53"/>
      <c r="I655" s="53"/>
    </row>
    <row r="656" spans="1:9" ht="15.75">
      <c r="A656" s="131" t="s">
        <v>25</v>
      </c>
      <c r="B656" s="132" t="s">
        <v>195</v>
      </c>
      <c r="C656" s="132" t="s">
        <v>175</v>
      </c>
      <c r="D656" s="132" t="s">
        <v>99</v>
      </c>
      <c r="E656" s="132" t="s">
        <v>1096</v>
      </c>
      <c r="F656" s="132"/>
      <c r="G656" s="53">
        <f>SUM(G657)</f>
        <v>30</v>
      </c>
      <c r="H656" s="53"/>
      <c r="I656" s="53"/>
    </row>
    <row r="657" spans="1:9" ht="31.5">
      <c r="A657" s="131" t="s">
        <v>1095</v>
      </c>
      <c r="B657" s="132" t="s">
        <v>195</v>
      </c>
      <c r="C657" s="132" t="s">
        <v>175</v>
      </c>
      <c r="D657" s="132" t="s">
        <v>99</v>
      </c>
      <c r="E657" s="132" t="s">
        <v>1097</v>
      </c>
      <c r="F657" s="132"/>
      <c r="G657" s="53">
        <f>SUM(G658)</f>
        <v>30</v>
      </c>
      <c r="H657" s="53"/>
      <c r="I657" s="53"/>
    </row>
    <row r="658" spans="1:9" ht="15.75">
      <c r="A658" s="131" t="s">
        <v>157</v>
      </c>
      <c r="B658" s="132" t="s">
        <v>195</v>
      </c>
      <c r="C658" s="132" t="s">
        <v>175</v>
      </c>
      <c r="D658" s="132" t="s">
        <v>99</v>
      </c>
      <c r="E658" s="132" t="s">
        <v>1097</v>
      </c>
      <c r="F658" s="132" t="s">
        <v>210</v>
      </c>
      <c r="G658" s="53">
        <v>30</v>
      </c>
      <c r="H658" s="53"/>
      <c r="I658" s="53"/>
    </row>
    <row r="659" spans="1:9" ht="31.5">
      <c r="A659" s="131" t="s">
        <v>199</v>
      </c>
      <c r="B659" s="132" t="s">
        <v>195</v>
      </c>
      <c r="C659" s="132" t="s">
        <v>175</v>
      </c>
      <c r="D659" s="132" t="s">
        <v>99</v>
      </c>
      <c r="E659" s="132" t="s">
        <v>356</v>
      </c>
      <c r="F659" s="132"/>
      <c r="G659" s="53">
        <f>SUM(G660)</f>
        <v>10</v>
      </c>
      <c r="H659" s="53"/>
      <c r="I659" s="53"/>
    </row>
    <row r="660" spans="1:9" ht="31.5">
      <c r="A660" s="131" t="s">
        <v>1095</v>
      </c>
      <c r="B660" s="132" t="s">
        <v>195</v>
      </c>
      <c r="C660" s="132" t="s">
        <v>175</v>
      </c>
      <c r="D660" s="132" t="s">
        <v>99</v>
      </c>
      <c r="E660" s="132" t="s">
        <v>1098</v>
      </c>
      <c r="F660" s="132"/>
      <c r="G660" s="53">
        <f>SUM(G661)</f>
        <v>10</v>
      </c>
      <c r="H660" s="53"/>
      <c r="I660" s="53"/>
    </row>
    <row r="661" spans="1:9" ht="47.25">
      <c r="A661" s="131" t="s">
        <v>265</v>
      </c>
      <c r="B661" s="132" t="s">
        <v>195</v>
      </c>
      <c r="C661" s="132" t="s">
        <v>175</v>
      </c>
      <c r="D661" s="132" t="s">
        <v>99</v>
      </c>
      <c r="E661" s="132" t="s">
        <v>1098</v>
      </c>
      <c r="F661" s="132" t="s">
        <v>160</v>
      </c>
      <c r="G661" s="53">
        <v>10</v>
      </c>
      <c r="H661" s="53"/>
      <c r="I661" s="53"/>
    </row>
    <row r="662" spans="1:9" ht="47.25">
      <c r="A662" s="27" t="s">
        <v>678</v>
      </c>
      <c r="B662" s="29" t="s">
        <v>195</v>
      </c>
      <c r="C662" s="50" t="s">
        <v>175</v>
      </c>
      <c r="D662" s="50" t="s">
        <v>99</v>
      </c>
      <c r="E662" s="29" t="s">
        <v>685</v>
      </c>
      <c r="F662" s="29"/>
      <c r="G662" s="53">
        <f>SUM(G663)</f>
        <v>40</v>
      </c>
      <c r="H662" s="53">
        <f>SUM(H663)</f>
        <v>40</v>
      </c>
      <c r="I662" s="53">
        <f>SUM(I663)</f>
        <v>40</v>
      </c>
    </row>
    <row r="663" spans="1:9" ht="31.5">
      <c r="A663" s="28" t="s">
        <v>199</v>
      </c>
      <c r="B663" s="29" t="s">
        <v>195</v>
      </c>
      <c r="C663" s="50" t="s">
        <v>175</v>
      </c>
      <c r="D663" s="50" t="s">
        <v>99</v>
      </c>
      <c r="E663" s="29" t="s">
        <v>686</v>
      </c>
      <c r="F663" s="29"/>
      <c r="G663" s="53">
        <f>SUM(G664:G664)</f>
        <v>40</v>
      </c>
      <c r="H663" s="53">
        <f>SUM(H664:H664)</f>
        <v>40</v>
      </c>
      <c r="I663" s="53">
        <f>SUM(I664:I664)</f>
        <v>40</v>
      </c>
    </row>
    <row r="664" spans="1:9" ht="31.5">
      <c r="A664" s="27" t="s">
        <v>55</v>
      </c>
      <c r="B664" s="29" t="s">
        <v>195</v>
      </c>
      <c r="C664" s="50" t="s">
        <v>175</v>
      </c>
      <c r="D664" s="50" t="s">
        <v>99</v>
      </c>
      <c r="E664" s="29" t="s">
        <v>687</v>
      </c>
      <c r="F664" s="50"/>
      <c r="G664" s="53">
        <f>SUM(G665)</f>
        <v>40</v>
      </c>
      <c r="H664" s="53">
        <f>SUM(H665)</f>
        <v>40</v>
      </c>
      <c r="I664" s="53">
        <f>SUM(I665)</f>
        <v>40</v>
      </c>
    </row>
    <row r="665" spans="1:9" ht="47.25">
      <c r="A665" s="28" t="s">
        <v>265</v>
      </c>
      <c r="B665" s="29" t="s">
        <v>195</v>
      </c>
      <c r="C665" s="50" t="s">
        <v>175</v>
      </c>
      <c r="D665" s="50" t="s">
        <v>99</v>
      </c>
      <c r="E665" s="29" t="s">
        <v>687</v>
      </c>
      <c r="F665" s="50" t="s">
        <v>160</v>
      </c>
      <c r="G665" s="53">
        <v>40</v>
      </c>
      <c r="H665" s="53">
        <v>40</v>
      </c>
      <c r="I665" s="53">
        <v>40</v>
      </c>
    </row>
    <row r="666" spans="1:9" ht="47.25">
      <c r="A666" s="28" t="s">
        <v>683</v>
      </c>
      <c r="B666" s="29" t="s">
        <v>195</v>
      </c>
      <c r="C666" s="50" t="s">
        <v>175</v>
      </c>
      <c r="D666" s="50" t="s">
        <v>99</v>
      </c>
      <c r="E666" s="29" t="s">
        <v>679</v>
      </c>
      <c r="F666" s="29"/>
      <c r="G666" s="53">
        <f>SUM(G667)</f>
        <v>20</v>
      </c>
      <c r="H666" s="53">
        <f>SUM(H667)</f>
        <v>20</v>
      </c>
      <c r="I666" s="53">
        <f>SUM(I667)</f>
        <v>20</v>
      </c>
    </row>
    <row r="667" spans="1:9" ht="31.5">
      <c r="A667" s="28" t="s">
        <v>199</v>
      </c>
      <c r="B667" s="29" t="s">
        <v>195</v>
      </c>
      <c r="C667" s="50" t="s">
        <v>175</v>
      </c>
      <c r="D667" s="50" t="s">
        <v>99</v>
      </c>
      <c r="E667" s="29" t="s">
        <v>680</v>
      </c>
      <c r="F667" s="29"/>
      <c r="G667" s="53">
        <f>SUM(G668:G668)</f>
        <v>20</v>
      </c>
      <c r="H667" s="53">
        <f>SUM(H668:H668)</f>
        <v>20</v>
      </c>
      <c r="I667" s="53">
        <f>SUM(I668:I668)</f>
        <v>20</v>
      </c>
    </row>
    <row r="668" spans="1:9" ht="31.5">
      <c r="A668" s="28" t="s">
        <v>684</v>
      </c>
      <c r="B668" s="29" t="s">
        <v>195</v>
      </c>
      <c r="C668" s="50" t="s">
        <v>175</v>
      </c>
      <c r="D668" s="50" t="s">
        <v>99</v>
      </c>
      <c r="E668" s="29" t="s">
        <v>688</v>
      </c>
      <c r="F668" s="29"/>
      <c r="G668" s="53">
        <f>SUM(G669)</f>
        <v>20</v>
      </c>
      <c r="H668" s="53">
        <f>SUM(H669)</f>
        <v>20</v>
      </c>
      <c r="I668" s="53">
        <f>SUM(I669)</f>
        <v>20</v>
      </c>
    </row>
    <row r="669" spans="1:9" ht="47.25">
      <c r="A669" s="28" t="s">
        <v>265</v>
      </c>
      <c r="B669" s="29" t="s">
        <v>195</v>
      </c>
      <c r="C669" s="50" t="s">
        <v>175</v>
      </c>
      <c r="D669" s="50" t="s">
        <v>99</v>
      </c>
      <c r="E669" s="29" t="s">
        <v>688</v>
      </c>
      <c r="F669" s="29" t="s">
        <v>160</v>
      </c>
      <c r="G669" s="53">
        <v>20</v>
      </c>
      <c r="H669" s="53">
        <v>20</v>
      </c>
      <c r="I669" s="53">
        <v>20</v>
      </c>
    </row>
    <row r="670" spans="1:9" ht="47.25">
      <c r="A670" s="86" t="s">
        <v>1058</v>
      </c>
      <c r="B670" s="29" t="s">
        <v>195</v>
      </c>
      <c r="C670" s="50" t="s">
        <v>175</v>
      </c>
      <c r="D670" s="50" t="s">
        <v>99</v>
      </c>
      <c r="E670" s="29" t="s">
        <v>1059</v>
      </c>
      <c r="F670" s="29"/>
      <c r="G670" s="53">
        <f>SUM(G671)</f>
        <v>600</v>
      </c>
      <c r="H670" s="53"/>
      <c r="I670" s="53"/>
    </row>
    <row r="671" spans="1:9" ht="31.5">
      <c r="A671" s="28" t="s">
        <v>199</v>
      </c>
      <c r="B671" s="29" t="s">
        <v>195</v>
      </c>
      <c r="C671" s="50" t="s">
        <v>175</v>
      </c>
      <c r="D671" s="50" t="s">
        <v>99</v>
      </c>
      <c r="E671" s="29" t="s">
        <v>1060</v>
      </c>
      <c r="F671" s="29"/>
      <c r="G671" s="53">
        <f>SUM(G672)</f>
        <v>600</v>
      </c>
      <c r="H671" s="53"/>
      <c r="I671" s="53"/>
    </row>
    <row r="672" spans="1:9" ht="31.5">
      <c r="A672" s="28" t="s">
        <v>1061</v>
      </c>
      <c r="B672" s="29" t="s">
        <v>195</v>
      </c>
      <c r="C672" s="50" t="s">
        <v>175</v>
      </c>
      <c r="D672" s="50" t="s">
        <v>99</v>
      </c>
      <c r="E672" s="29" t="s">
        <v>1062</v>
      </c>
      <c r="F672" s="29"/>
      <c r="G672" s="53">
        <f>SUM(G673)</f>
        <v>600</v>
      </c>
      <c r="H672" s="53"/>
      <c r="I672" s="53"/>
    </row>
    <row r="673" spans="1:9" ht="47.25">
      <c r="A673" s="28" t="s">
        <v>265</v>
      </c>
      <c r="B673" s="29" t="s">
        <v>195</v>
      </c>
      <c r="C673" s="50" t="s">
        <v>175</v>
      </c>
      <c r="D673" s="50" t="s">
        <v>99</v>
      </c>
      <c r="E673" s="29" t="s">
        <v>1062</v>
      </c>
      <c r="F673" s="29" t="s">
        <v>160</v>
      </c>
      <c r="G673" s="53">
        <v>600</v>
      </c>
      <c r="H673" s="53"/>
      <c r="I673" s="53"/>
    </row>
    <row r="674" spans="1:9" ht="15.75">
      <c r="A674" s="27" t="s">
        <v>78</v>
      </c>
      <c r="B674" s="29" t="s">
        <v>195</v>
      </c>
      <c r="C674" s="50" t="s">
        <v>175</v>
      </c>
      <c r="D674" s="50" t="s">
        <v>99</v>
      </c>
      <c r="E674" s="29" t="s">
        <v>392</v>
      </c>
      <c r="F674" s="49"/>
      <c r="G674" s="53">
        <f>SUM(G675+G689)</f>
        <v>5008.1000000000004</v>
      </c>
      <c r="H674" s="53">
        <f>SUM(H675+H689)</f>
        <v>2086.3000000000002</v>
      </c>
      <c r="I674" s="53">
        <f>SUM(I675+I689)</f>
        <v>2086.3000000000002</v>
      </c>
    </row>
    <row r="675" spans="1:9" ht="15.75">
      <c r="A675" s="27" t="s">
        <v>77</v>
      </c>
      <c r="B675" s="29" t="s">
        <v>195</v>
      </c>
      <c r="C675" s="50" t="s">
        <v>175</v>
      </c>
      <c r="D675" s="50" t="s">
        <v>99</v>
      </c>
      <c r="E675" s="29" t="s">
        <v>393</v>
      </c>
      <c r="F675" s="50"/>
      <c r="G675" s="53">
        <f>SUM(G676+G684+G682+G686)</f>
        <v>4904.1000000000004</v>
      </c>
      <c r="H675" s="53">
        <f>SUM(H676+H684+H682)</f>
        <v>1982.3</v>
      </c>
      <c r="I675" s="53">
        <f>SUM(I676+I684+I682)</f>
        <v>1982.3</v>
      </c>
    </row>
    <row r="676" spans="1:9" ht="31.5">
      <c r="A676" s="27" t="s">
        <v>83</v>
      </c>
      <c r="B676" s="29" t="s">
        <v>195</v>
      </c>
      <c r="C676" s="50" t="s">
        <v>175</v>
      </c>
      <c r="D676" s="50" t="s">
        <v>99</v>
      </c>
      <c r="E676" s="29" t="s">
        <v>396</v>
      </c>
      <c r="F676" s="49"/>
      <c r="G676" s="23">
        <f>SUM(G677+G679)</f>
        <v>2603.3000000000002</v>
      </c>
      <c r="H676" s="23">
        <f>SUM(H677+H679)</f>
        <v>650</v>
      </c>
      <c r="I676" s="23">
        <f>SUM(I677+I679)</f>
        <v>650</v>
      </c>
    </row>
    <row r="677" spans="1:9" ht="31.5">
      <c r="A677" s="27" t="s">
        <v>124</v>
      </c>
      <c r="B677" s="29" t="s">
        <v>195</v>
      </c>
      <c r="C677" s="50" t="s">
        <v>175</v>
      </c>
      <c r="D677" s="50" t="s">
        <v>99</v>
      </c>
      <c r="E677" s="29" t="s">
        <v>505</v>
      </c>
      <c r="F677" s="50"/>
      <c r="G677" s="53">
        <f>SUM(G678)</f>
        <v>971.3</v>
      </c>
      <c r="H677" s="53">
        <f>SUM(H678)</f>
        <v>300</v>
      </c>
      <c r="I677" s="53">
        <f>SUM(I678)</f>
        <v>300</v>
      </c>
    </row>
    <row r="678" spans="1:9" ht="31.5">
      <c r="A678" s="27" t="s">
        <v>57</v>
      </c>
      <c r="B678" s="29" t="s">
        <v>195</v>
      </c>
      <c r="C678" s="50" t="s">
        <v>175</v>
      </c>
      <c r="D678" s="50" t="s">
        <v>99</v>
      </c>
      <c r="E678" s="29" t="s">
        <v>505</v>
      </c>
      <c r="F678" s="50" t="s">
        <v>58</v>
      </c>
      <c r="G678" s="53">
        <v>971.3</v>
      </c>
      <c r="H678" s="53">
        <v>300</v>
      </c>
      <c r="I678" s="53">
        <v>300</v>
      </c>
    </row>
    <row r="679" spans="1:9" ht="31.5">
      <c r="A679" s="27" t="s">
        <v>84</v>
      </c>
      <c r="B679" s="29" t="s">
        <v>195</v>
      </c>
      <c r="C679" s="50" t="s">
        <v>175</v>
      </c>
      <c r="D679" s="50" t="s">
        <v>99</v>
      </c>
      <c r="E679" s="29" t="s">
        <v>398</v>
      </c>
      <c r="F679" s="50"/>
      <c r="G679" s="53">
        <f>SUM(G680:G681)</f>
        <v>1632</v>
      </c>
      <c r="H679" s="53">
        <f>SUM(H680:H680)</f>
        <v>350</v>
      </c>
      <c r="I679" s="53">
        <f>SUM(I680:I680)</f>
        <v>350</v>
      </c>
    </row>
    <row r="680" spans="1:9" ht="47.25">
      <c r="A680" s="28" t="s">
        <v>265</v>
      </c>
      <c r="B680" s="29" t="s">
        <v>195</v>
      </c>
      <c r="C680" s="50" t="s">
        <v>175</v>
      </c>
      <c r="D680" s="50" t="s">
        <v>99</v>
      </c>
      <c r="E680" s="29" t="s">
        <v>398</v>
      </c>
      <c r="F680" s="50" t="s">
        <v>160</v>
      </c>
      <c r="G680" s="53">
        <v>414.2</v>
      </c>
      <c r="H680" s="53">
        <v>350</v>
      </c>
      <c r="I680" s="53">
        <v>350</v>
      </c>
    </row>
    <row r="681" spans="1:9" ht="15.75">
      <c r="A681" s="27" t="s">
        <v>252</v>
      </c>
      <c r="B681" s="29" t="s">
        <v>195</v>
      </c>
      <c r="C681" s="50" t="s">
        <v>175</v>
      </c>
      <c r="D681" s="50" t="s">
        <v>99</v>
      </c>
      <c r="E681" s="29" t="s">
        <v>398</v>
      </c>
      <c r="F681" s="50" t="s">
        <v>253</v>
      </c>
      <c r="G681" s="53">
        <v>1217.8</v>
      </c>
      <c r="H681" s="53"/>
      <c r="I681" s="53"/>
    </row>
    <row r="682" spans="1:9" ht="63">
      <c r="A682" s="27" t="s">
        <v>71</v>
      </c>
      <c r="B682" s="29" t="s">
        <v>195</v>
      </c>
      <c r="C682" s="50" t="s">
        <v>175</v>
      </c>
      <c r="D682" s="50" t="s">
        <v>99</v>
      </c>
      <c r="E682" s="29" t="s">
        <v>399</v>
      </c>
      <c r="F682" s="50"/>
      <c r="G682" s="53">
        <f>SUM(G683)</f>
        <v>1023.8</v>
      </c>
      <c r="H682" s="53">
        <f>SUM(H683)</f>
        <v>1200</v>
      </c>
      <c r="I682" s="53">
        <f>SUM(I683)</f>
        <v>1200</v>
      </c>
    </row>
    <row r="683" spans="1:9" ht="47.25">
      <c r="A683" s="28" t="s">
        <v>265</v>
      </c>
      <c r="B683" s="29" t="s">
        <v>195</v>
      </c>
      <c r="C683" s="50" t="s">
        <v>175</v>
      </c>
      <c r="D683" s="50" t="s">
        <v>99</v>
      </c>
      <c r="E683" s="29" t="s">
        <v>399</v>
      </c>
      <c r="F683" s="50" t="s">
        <v>160</v>
      </c>
      <c r="G683" s="53">
        <v>1023.8</v>
      </c>
      <c r="H683" s="53">
        <v>1200</v>
      </c>
      <c r="I683" s="53">
        <v>1200</v>
      </c>
    </row>
    <row r="684" spans="1:9" ht="378">
      <c r="A684" s="27" t="s">
        <v>91</v>
      </c>
      <c r="B684" s="29" t="s">
        <v>195</v>
      </c>
      <c r="C684" s="50" t="s">
        <v>175</v>
      </c>
      <c r="D684" s="50" t="s">
        <v>99</v>
      </c>
      <c r="E684" s="29" t="s">
        <v>771</v>
      </c>
      <c r="F684" s="50"/>
      <c r="G684" s="53">
        <f>SUM(G685:G685)</f>
        <v>132.30000000000001</v>
      </c>
      <c r="H684" s="53">
        <f>SUM(H685:H685)</f>
        <v>132.30000000000001</v>
      </c>
      <c r="I684" s="53">
        <f>SUM(I685:I685)</f>
        <v>132.30000000000001</v>
      </c>
    </row>
    <row r="685" spans="1:9" ht="94.5">
      <c r="A685" s="27" t="s">
        <v>56</v>
      </c>
      <c r="B685" s="29" t="s">
        <v>195</v>
      </c>
      <c r="C685" s="50" t="s">
        <v>175</v>
      </c>
      <c r="D685" s="50" t="s">
        <v>99</v>
      </c>
      <c r="E685" s="29" t="s">
        <v>771</v>
      </c>
      <c r="F685" s="50" t="s">
        <v>64</v>
      </c>
      <c r="G685" s="53">
        <v>132.30000000000001</v>
      </c>
      <c r="H685" s="53">
        <v>132.30000000000001</v>
      </c>
      <c r="I685" s="53">
        <v>132.30000000000001</v>
      </c>
    </row>
    <row r="686" spans="1:9" ht="31.5">
      <c r="A686" s="131" t="s">
        <v>1100</v>
      </c>
      <c r="B686" s="132" t="s">
        <v>195</v>
      </c>
      <c r="C686" s="132" t="s">
        <v>175</v>
      </c>
      <c r="D686" s="132" t="s">
        <v>99</v>
      </c>
      <c r="E686" s="132" t="s">
        <v>506</v>
      </c>
      <c r="F686" s="132"/>
      <c r="G686" s="53">
        <f>SUM(G687:G688)</f>
        <v>1144.7</v>
      </c>
      <c r="H686" s="53"/>
      <c r="I686" s="53"/>
    </row>
    <row r="687" spans="1:9" ht="94.5">
      <c r="A687" s="131" t="s">
        <v>56</v>
      </c>
      <c r="B687" s="132" t="s">
        <v>195</v>
      </c>
      <c r="C687" s="132" t="s">
        <v>175</v>
      </c>
      <c r="D687" s="132" t="s">
        <v>99</v>
      </c>
      <c r="E687" s="132" t="s">
        <v>506</v>
      </c>
      <c r="F687" s="132" t="s">
        <v>64</v>
      </c>
      <c r="G687" s="53">
        <v>914.7</v>
      </c>
      <c r="H687" s="53"/>
      <c r="I687" s="53"/>
    </row>
    <row r="688" spans="1:9" ht="31.5">
      <c r="A688" s="131" t="s">
        <v>57</v>
      </c>
      <c r="B688" s="132" t="s">
        <v>195</v>
      </c>
      <c r="C688" s="132" t="s">
        <v>175</v>
      </c>
      <c r="D688" s="132" t="s">
        <v>99</v>
      </c>
      <c r="E688" s="132" t="s">
        <v>506</v>
      </c>
      <c r="F688" s="132" t="s">
        <v>58</v>
      </c>
      <c r="G688" s="53">
        <v>230</v>
      </c>
      <c r="H688" s="53"/>
      <c r="I688" s="53"/>
    </row>
    <row r="689" spans="1:9" ht="47.25">
      <c r="A689" s="27" t="s">
        <v>201</v>
      </c>
      <c r="B689" s="29" t="s">
        <v>195</v>
      </c>
      <c r="C689" s="50" t="s">
        <v>175</v>
      </c>
      <c r="D689" s="50" t="s">
        <v>99</v>
      </c>
      <c r="E689" s="29" t="s">
        <v>598</v>
      </c>
      <c r="F689" s="50"/>
      <c r="G689" s="53">
        <f t="shared" ref="G689:I690" si="47">SUM(G690)</f>
        <v>104</v>
      </c>
      <c r="H689" s="53">
        <f t="shared" si="47"/>
        <v>104</v>
      </c>
      <c r="I689" s="53">
        <f t="shared" si="47"/>
        <v>104</v>
      </c>
    </row>
    <row r="690" spans="1:9" ht="126">
      <c r="A690" s="27" t="s">
        <v>604</v>
      </c>
      <c r="B690" s="29" t="s">
        <v>195</v>
      </c>
      <c r="C690" s="50" t="s">
        <v>175</v>
      </c>
      <c r="D690" s="50" t="s">
        <v>99</v>
      </c>
      <c r="E690" s="29" t="s">
        <v>599</v>
      </c>
      <c r="F690" s="50"/>
      <c r="G690" s="53">
        <f t="shared" si="47"/>
        <v>104</v>
      </c>
      <c r="H690" s="53">
        <f t="shared" si="47"/>
        <v>104</v>
      </c>
      <c r="I690" s="53">
        <f t="shared" si="47"/>
        <v>104</v>
      </c>
    </row>
    <row r="691" spans="1:9" ht="31.5">
      <c r="A691" s="27" t="s">
        <v>57</v>
      </c>
      <c r="B691" s="29" t="s">
        <v>195</v>
      </c>
      <c r="C691" s="50" t="s">
        <v>175</v>
      </c>
      <c r="D691" s="50" t="s">
        <v>99</v>
      </c>
      <c r="E691" s="29" t="s">
        <v>599</v>
      </c>
      <c r="F691" s="50" t="s">
        <v>58</v>
      </c>
      <c r="G691" s="53">
        <v>104</v>
      </c>
      <c r="H691" s="53">
        <v>104</v>
      </c>
      <c r="I691" s="53">
        <v>104</v>
      </c>
    </row>
    <row r="692" spans="1:9" ht="31.5">
      <c r="A692" s="61" t="s">
        <v>142</v>
      </c>
      <c r="B692" s="46" t="s">
        <v>195</v>
      </c>
      <c r="C692" s="47" t="s">
        <v>177</v>
      </c>
      <c r="D692" s="47" t="s">
        <v>178</v>
      </c>
      <c r="E692" s="46"/>
      <c r="F692" s="47"/>
      <c r="G692" s="52">
        <f>SUM(G701+G709+G694)</f>
        <v>9740.6</v>
      </c>
      <c r="H692" s="52">
        <f>SUM(H701+H709+H694)</f>
        <v>8466.4000000000015</v>
      </c>
      <c r="I692" s="52">
        <f>SUM(I701+I709+I694)</f>
        <v>8562.5</v>
      </c>
    </row>
    <row r="693" spans="1:9" ht="15.75">
      <c r="A693" s="58" t="s">
        <v>220</v>
      </c>
      <c r="B693" s="48" t="s">
        <v>195</v>
      </c>
      <c r="C693" s="48" t="s">
        <v>177</v>
      </c>
      <c r="D693" s="48" t="s">
        <v>179</v>
      </c>
      <c r="E693" s="48"/>
      <c r="F693" s="49"/>
      <c r="G693" s="23">
        <f t="shared" ref="G693:I694" si="48">SUM(G694)</f>
        <v>2512.4</v>
      </c>
      <c r="H693" s="23">
        <f t="shared" si="48"/>
        <v>2157.8000000000002</v>
      </c>
      <c r="I693" s="23">
        <f t="shared" si="48"/>
        <v>2253.9</v>
      </c>
    </row>
    <row r="694" spans="1:9" ht="15.75">
      <c r="A694" s="28" t="s">
        <v>78</v>
      </c>
      <c r="B694" s="29" t="s">
        <v>195</v>
      </c>
      <c r="C694" s="29" t="s">
        <v>177</v>
      </c>
      <c r="D694" s="29" t="s">
        <v>179</v>
      </c>
      <c r="E694" s="29" t="s">
        <v>392</v>
      </c>
      <c r="F694" s="49"/>
      <c r="G694" s="53">
        <f t="shared" si="48"/>
        <v>2512.4</v>
      </c>
      <c r="H694" s="53">
        <f t="shared" si="48"/>
        <v>2157.8000000000002</v>
      </c>
      <c r="I694" s="53">
        <f t="shared" si="48"/>
        <v>2253.9</v>
      </c>
    </row>
    <row r="695" spans="1:9" ht="15.75">
      <c r="A695" s="28" t="s">
        <v>77</v>
      </c>
      <c r="B695" s="29" t="s">
        <v>195</v>
      </c>
      <c r="C695" s="29" t="s">
        <v>177</v>
      </c>
      <c r="D695" s="29" t="s">
        <v>179</v>
      </c>
      <c r="E695" s="29" t="s">
        <v>393</v>
      </c>
      <c r="F695" s="49"/>
      <c r="G695" s="53">
        <f>SUM(G696+G699)</f>
        <v>2512.4</v>
      </c>
      <c r="H695" s="53">
        <f>SUM(H696)</f>
        <v>2157.8000000000002</v>
      </c>
      <c r="I695" s="53">
        <f>SUM(I696)</f>
        <v>2253.9</v>
      </c>
    </row>
    <row r="696" spans="1:9" ht="63">
      <c r="A696" s="28" t="s">
        <v>9</v>
      </c>
      <c r="B696" s="29" t="s">
        <v>195</v>
      </c>
      <c r="C696" s="29" t="s">
        <v>177</v>
      </c>
      <c r="D696" s="29" t="s">
        <v>179</v>
      </c>
      <c r="E696" s="29" t="s">
        <v>507</v>
      </c>
      <c r="F696" s="29"/>
      <c r="G696" s="53">
        <f>SUM(G697:G698)</f>
        <v>2130.4</v>
      </c>
      <c r="H696" s="53">
        <f>SUM(H697:H698)</f>
        <v>2157.8000000000002</v>
      </c>
      <c r="I696" s="53">
        <f>SUM(I697:I698)</f>
        <v>2253.9</v>
      </c>
    </row>
    <row r="697" spans="1:9" ht="94.5">
      <c r="A697" s="28" t="s">
        <v>56</v>
      </c>
      <c r="B697" s="29" t="s">
        <v>195</v>
      </c>
      <c r="C697" s="29" t="s">
        <v>177</v>
      </c>
      <c r="D697" s="29" t="s">
        <v>179</v>
      </c>
      <c r="E697" s="29" t="s">
        <v>507</v>
      </c>
      <c r="F697" s="29" t="s">
        <v>64</v>
      </c>
      <c r="G697" s="53">
        <v>1853.7</v>
      </c>
      <c r="H697" s="53">
        <v>2010.3</v>
      </c>
      <c r="I697" s="53">
        <v>2106.4</v>
      </c>
    </row>
    <row r="698" spans="1:9" ht="47.25">
      <c r="A698" s="28" t="s">
        <v>265</v>
      </c>
      <c r="B698" s="29" t="s">
        <v>195</v>
      </c>
      <c r="C698" s="29" t="s">
        <v>177</v>
      </c>
      <c r="D698" s="29" t="s">
        <v>179</v>
      </c>
      <c r="E698" s="29" t="s">
        <v>507</v>
      </c>
      <c r="F698" s="29" t="s">
        <v>160</v>
      </c>
      <c r="G698" s="53">
        <v>276.7</v>
      </c>
      <c r="H698" s="53">
        <v>147.5</v>
      </c>
      <c r="I698" s="53">
        <v>147.5</v>
      </c>
    </row>
    <row r="699" spans="1:9" ht="78.75">
      <c r="A699" s="131" t="s">
        <v>1106</v>
      </c>
      <c r="B699" s="132" t="s">
        <v>195</v>
      </c>
      <c r="C699" s="131" t="s">
        <v>177</v>
      </c>
      <c r="D699" s="131" t="s">
        <v>179</v>
      </c>
      <c r="E699" s="132" t="s">
        <v>1102</v>
      </c>
      <c r="F699" s="132"/>
      <c r="G699" s="53">
        <f>SUM(G700)</f>
        <v>382</v>
      </c>
      <c r="H699" s="53"/>
      <c r="I699" s="53"/>
    </row>
    <row r="700" spans="1:9" ht="94.5">
      <c r="A700" s="131" t="s">
        <v>56</v>
      </c>
      <c r="B700" s="132" t="s">
        <v>195</v>
      </c>
      <c r="C700" s="131" t="s">
        <v>177</v>
      </c>
      <c r="D700" s="131" t="s">
        <v>179</v>
      </c>
      <c r="E700" s="132" t="s">
        <v>1102</v>
      </c>
      <c r="F700" s="132" t="s">
        <v>64</v>
      </c>
      <c r="G700" s="53">
        <v>382</v>
      </c>
      <c r="H700" s="53"/>
      <c r="I700" s="53"/>
    </row>
    <row r="701" spans="1:9" ht="15.75">
      <c r="A701" s="58" t="s">
        <v>772</v>
      </c>
      <c r="B701" s="48" t="s">
        <v>195</v>
      </c>
      <c r="C701" s="49" t="s">
        <v>177</v>
      </c>
      <c r="D701" s="49" t="s">
        <v>143</v>
      </c>
      <c r="E701" s="48"/>
      <c r="F701" s="49"/>
      <c r="G701" s="23">
        <f>SUM(G702)</f>
        <v>647.5</v>
      </c>
      <c r="H701" s="23">
        <f>SUM(H702)</f>
        <v>750.8</v>
      </c>
      <c r="I701" s="23">
        <f>SUM(I702)</f>
        <v>750.8</v>
      </c>
    </row>
    <row r="702" spans="1:9" ht="110.25">
      <c r="A702" s="27" t="s">
        <v>277</v>
      </c>
      <c r="B702" s="29" t="s">
        <v>195</v>
      </c>
      <c r="C702" s="50" t="s">
        <v>177</v>
      </c>
      <c r="D702" s="50" t="s">
        <v>143</v>
      </c>
      <c r="E702" s="29" t="s">
        <v>508</v>
      </c>
      <c r="F702" s="49"/>
      <c r="G702" s="53">
        <f>SUM(G706+G703)</f>
        <v>647.5</v>
      </c>
      <c r="H702" s="53">
        <f>SUM(H706)</f>
        <v>750.8</v>
      </c>
      <c r="I702" s="53">
        <f>SUM(I706)</f>
        <v>750.8</v>
      </c>
    </row>
    <row r="703" spans="1:9" ht="15.75">
      <c r="A703" s="28" t="s">
        <v>77</v>
      </c>
      <c r="B703" s="29" t="s">
        <v>195</v>
      </c>
      <c r="C703" s="29" t="s">
        <v>177</v>
      </c>
      <c r="D703" s="29" t="s">
        <v>143</v>
      </c>
      <c r="E703" s="29" t="s">
        <v>510</v>
      </c>
      <c r="F703" s="29"/>
      <c r="G703" s="53">
        <f>SUM(G704)</f>
        <v>0.1</v>
      </c>
      <c r="H703" s="53"/>
      <c r="I703" s="53"/>
    </row>
    <row r="704" spans="1:9" ht="63">
      <c r="A704" s="28" t="s">
        <v>348</v>
      </c>
      <c r="B704" s="29" t="s">
        <v>195</v>
      </c>
      <c r="C704" s="29" t="s">
        <v>177</v>
      </c>
      <c r="D704" s="29" t="s">
        <v>143</v>
      </c>
      <c r="E704" s="29" t="s">
        <v>511</v>
      </c>
      <c r="F704" s="29"/>
      <c r="G704" s="53">
        <f>SUM(G705)</f>
        <v>0.1</v>
      </c>
      <c r="H704" s="53"/>
      <c r="I704" s="53"/>
    </row>
    <row r="705" spans="1:9" ht="47.25">
      <c r="A705" s="28" t="s">
        <v>265</v>
      </c>
      <c r="B705" s="29" t="s">
        <v>195</v>
      </c>
      <c r="C705" s="29" t="s">
        <v>177</v>
      </c>
      <c r="D705" s="29" t="s">
        <v>143</v>
      </c>
      <c r="E705" s="29" t="s">
        <v>511</v>
      </c>
      <c r="F705" s="29" t="s">
        <v>160</v>
      </c>
      <c r="G705" s="53">
        <v>0.1</v>
      </c>
      <c r="H705" s="53"/>
      <c r="I705" s="53"/>
    </row>
    <row r="706" spans="1:9" ht="31.5">
      <c r="A706" s="27" t="s">
        <v>199</v>
      </c>
      <c r="B706" s="29" t="s">
        <v>195</v>
      </c>
      <c r="C706" s="50" t="s">
        <v>177</v>
      </c>
      <c r="D706" s="50" t="s">
        <v>143</v>
      </c>
      <c r="E706" s="29" t="s">
        <v>512</v>
      </c>
      <c r="F706" s="49"/>
      <c r="G706" s="53">
        <f t="shared" ref="G706:I707" si="49">SUM(G707)</f>
        <v>647.4</v>
      </c>
      <c r="H706" s="53">
        <f t="shared" si="49"/>
        <v>750.8</v>
      </c>
      <c r="I706" s="53">
        <f t="shared" si="49"/>
        <v>750.8</v>
      </c>
    </row>
    <row r="707" spans="1:9" ht="47.25">
      <c r="A707" s="27" t="s">
        <v>208</v>
      </c>
      <c r="B707" s="29" t="s">
        <v>195</v>
      </c>
      <c r="C707" s="50" t="s">
        <v>177</v>
      </c>
      <c r="D707" s="50" t="s">
        <v>143</v>
      </c>
      <c r="E707" s="29" t="s">
        <v>514</v>
      </c>
      <c r="F707" s="50"/>
      <c r="G707" s="53">
        <f t="shared" si="49"/>
        <v>647.4</v>
      </c>
      <c r="H707" s="53">
        <f t="shared" si="49"/>
        <v>750.8</v>
      </c>
      <c r="I707" s="53">
        <f t="shared" si="49"/>
        <v>750.8</v>
      </c>
    </row>
    <row r="708" spans="1:9" ht="47.25">
      <c r="A708" s="28" t="s">
        <v>265</v>
      </c>
      <c r="B708" s="29" t="s">
        <v>195</v>
      </c>
      <c r="C708" s="50" t="s">
        <v>177</v>
      </c>
      <c r="D708" s="50" t="s">
        <v>143</v>
      </c>
      <c r="E708" s="29" t="s">
        <v>514</v>
      </c>
      <c r="F708" s="50" t="s">
        <v>160</v>
      </c>
      <c r="G708" s="53">
        <v>647.4</v>
      </c>
      <c r="H708" s="53">
        <v>750.8</v>
      </c>
      <c r="I708" s="53">
        <v>750.8</v>
      </c>
    </row>
    <row r="709" spans="1:9" ht="63">
      <c r="A709" s="98" t="s">
        <v>773</v>
      </c>
      <c r="B709" s="48" t="s">
        <v>195</v>
      </c>
      <c r="C709" s="49" t="s">
        <v>177</v>
      </c>
      <c r="D709" s="49" t="s">
        <v>144</v>
      </c>
      <c r="E709" s="29"/>
      <c r="F709" s="49"/>
      <c r="G709" s="23">
        <f>SUM(G710)</f>
        <v>6580.7000000000007</v>
      </c>
      <c r="H709" s="23">
        <f>SUM(H710)</f>
        <v>5557.8</v>
      </c>
      <c r="I709" s="23">
        <f>SUM(I710)</f>
        <v>5557.8</v>
      </c>
    </row>
    <row r="710" spans="1:9" ht="110.25">
      <c r="A710" s="27" t="s">
        <v>277</v>
      </c>
      <c r="B710" s="29" t="s">
        <v>195</v>
      </c>
      <c r="C710" s="29" t="s">
        <v>177</v>
      </c>
      <c r="D710" s="29" t="s">
        <v>144</v>
      </c>
      <c r="E710" s="29" t="s">
        <v>508</v>
      </c>
      <c r="F710" s="49"/>
      <c r="G710" s="53">
        <f>G711+G716+G720</f>
        <v>6580.7000000000007</v>
      </c>
      <c r="H710" s="53">
        <f>H711+H716+H720</f>
        <v>5557.8</v>
      </c>
      <c r="I710" s="53">
        <f>I711+I716+I720</f>
        <v>5557.8</v>
      </c>
    </row>
    <row r="711" spans="1:9" ht="94.5">
      <c r="A711" s="28" t="s">
        <v>312</v>
      </c>
      <c r="B711" s="29" t="s">
        <v>195</v>
      </c>
      <c r="C711" s="29" t="s">
        <v>177</v>
      </c>
      <c r="D711" s="29" t="s">
        <v>144</v>
      </c>
      <c r="E711" s="29" t="s">
        <v>509</v>
      </c>
      <c r="F711" s="93"/>
      <c r="G711" s="53">
        <f>SUM(G712+G714)</f>
        <v>2276.6000000000004</v>
      </c>
      <c r="H711" s="53">
        <f>SUM(H714:H714)</f>
        <v>1382.9</v>
      </c>
      <c r="I711" s="53">
        <f>SUM(I714:I714)</f>
        <v>1382.9</v>
      </c>
    </row>
    <row r="712" spans="1:9" ht="31.5">
      <c r="A712" s="28" t="s">
        <v>960</v>
      </c>
      <c r="B712" s="29" t="s">
        <v>195</v>
      </c>
      <c r="C712" s="29" t="s">
        <v>177</v>
      </c>
      <c r="D712" s="29" t="s">
        <v>144</v>
      </c>
      <c r="E712" s="29" t="s">
        <v>961</v>
      </c>
      <c r="F712" s="29"/>
      <c r="G712" s="53">
        <f>SUM(G713)</f>
        <v>893.7</v>
      </c>
      <c r="H712" s="53"/>
      <c r="I712" s="53"/>
    </row>
    <row r="713" spans="1:9" ht="15.75">
      <c r="A713" s="28" t="s">
        <v>157</v>
      </c>
      <c r="B713" s="29" t="s">
        <v>195</v>
      </c>
      <c r="C713" s="29" t="s">
        <v>177</v>
      </c>
      <c r="D713" s="29" t="s">
        <v>144</v>
      </c>
      <c r="E713" s="29" t="s">
        <v>961</v>
      </c>
      <c r="F713" s="29" t="s">
        <v>210</v>
      </c>
      <c r="G713" s="53">
        <v>893.7</v>
      </c>
      <c r="H713" s="53"/>
      <c r="I713" s="53"/>
    </row>
    <row r="714" spans="1:9" ht="63">
      <c r="A714" s="28" t="s">
        <v>374</v>
      </c>
      <c r="B714" s="29" t="s">
        <v>195</v>
      </c>
      <c r="C714" s="29" t="s">
        <v>177</v>
      </c>
      <c r="D714" s="29" t="s">
        <v>144</v>
      </c>
      <c r="E714" s="29" t="s">
        <v>774</v>
      </c>
      <c r="F714" s="29"/>
      <c r="G714" s="53">
        <f>SUM(G715)</f>
        <v>1382.9</v>
      </c>
      <c r="H714" s="53">
        <f>SUM(H715)</f>
        <v>1382.9</v>
      </c>
      <c r="I714" s="53">
        <f>SUM(I715)</f>
        <v>1382.9</v>
      </c>
    </row>
    <row r="715" spans="1:9" ht="15.75">
      <c r="A715" s="28" t="s">
        <v>157</v>
      </c>
      <c r="B715" s="29" t="s">
        <v>195</v>
      </c>
      <c r="C715" s="29" t="s">
        <v>177</v>
      </c>
      <c r="D715" s="29" t="s">
        <v>144</v>
      </c>
      <c r="E715" s="29" t="s">
        <v>774</v>
      </c>
      <c r="F715" s="29" t="s">
        <v>210</v>
      </c>
      <c r="G715" s="69">
        <v>1382.9</v>
      </c>
      <c r="H715" s="69">
        <v>1382.9</v>
      </c>
      <c r="I715" s="69">
        <v>1382.9</v>
      </c>
    </row>
    <row r="716" spans="1:9" ht="15.75">
      <c r="A716" s="27" t="s">
        <v>77</v>
      </c>
      <c r="B716" s="29" t="s">
        <v>195</v>
      </c>
      <c r="C716" s="50" t="s">
        <v>177</v>
      </c>
      <c r="D716" s="29" t="s">
        <v>144</v>
      </c>
      <c r="E716" s="29" t="s">
        <v>510</v>
      </c>
      <c r="F716" s="50"/>
      <c r="G716" s="53">
        <f>SUM(G717)</f>
        <v>3622.1000000000004</v>
      </c>
      <c r="H716" s="53">
        <f>SUM(H717)</f>
        <v>3492.9</v>
      </c>
      <c r="I716" s="53">
        <f>SUM(I717)</f>
        <v>3492.9</v>
      </c>
    </row>
    <row r="717" spans="1:9" ht="63">
      <c r="A717" s="27" t="s">
        <v>196</v>
      </c>
      <c r="B717" s="29" t="s">
        <v>195</v>
      </c>
      <c r="C717" s="50" t="s">
        <v>177</v>
      </c>
      <c r="D717" s="29" t="s">
        <v>144</v>
      </c>
      <c r="E717" s="29" t="s">
        <v>511</v>
      </c>
      <c r="F717" s="50"/>
      <c r="G717" s="53">
        <f>SUM(G718:G719)</f>
        <v>3622.1000000000004</v>
      </c>
      <c r="H717" s="53">
        <f>SUM(H718:H719)</f>
        <v>3492.9</v>
      </c>
      <c r="I717" s="53">
        <f>SUM(I718:I719)</f>
        <v>3492.9</v>
      </c>
    </row>
    <row r="718" spans="1:9" ht="94.5">
      <c r="A718" s="27" t="s">
        <v>56</v>
      </c>
      <c r="B718" s="29" t="s">
        <v>195</v>
      </c>
      <c r="C718" s="50" t="s">
        <v>177</v>
      </c>
      <c r="D718" s="29" t="s">
        <v>144</v>
      </c>
      <c r="E718" s="29" t="s">
        <v>511</v>
      </c>
      <c r="F718" s="50" t="s">
        <v>64</v>
      </c>
      <c r="G718" s="53">
        <v>3460.3</v>
      </c>
      <c r="H718" s="53">
        <v>3460.3</v>
      </c>
      <c r="I718" s="53">
        <v>3460.3</v>
      </c>
    </row>
    <row r="719" spans="1:9" ht="47.25">
      <c r="A719" s="28" t="s">
        <v>265</v>
      </c>
      <c r="B719" s="29" t="s">
        <v>195</v>
      </c>
      <c r="C719" s="50" t="s">
        <v>177</v>
      </c>
      <c r="D719" s="29" t="s">
        <v>144</v>
      </c>
      <c r="E719" s="29" t="s">
        <v>511</v>
      </c>
      <c r="F719" s="50" t="s">
        <v>160</v>
      </c>
      <c r="G719" s="53">
        <v>161.80000000000001</v>
      </c>
      <c r="H719" s="53">
        <v>32.6</v>
      </c>
      <c r="I719" s="53">
        <v>32.6</v>
      </c>
    </row>
    <row r="720" spans="1:9" ht="31.5">
      <c r="A720" s="27" t="s">
        <v>199</v>
      </c>
      <c r="B720" s="29" t="s">
        <v>195</v>
      </c>
      <c r="C720" s="29" t="s">
        <v>177</v>
      </c>
      <c r="D720" s="29" t="s">
        <v>144</v>
      </c>
      <c r="E720" s="29" t="s">
        <v>512</v>
      </c>
      <c r="F720" s="93"/>
      <c r="G720" s="53">
        <f>SUM(G723+G721)</f>
        <v>682</v>
      </c>
      <c r="H720" s="53">
        <f>SUM(H723+H721)</f>
        <v>682</v>
      </c>
      <c r="I720" s="53">
        <f>SUM(I723+I721)</f>
        <v>682</v>
      </c>
    </row>
    <row r="721" spans="1:9" ht="283.5">
      <c r="A721" s="64" t="s">
        <v>662</v>
      </c>
      <c r="B721" s="29" t="s">
        <v>195</v>
      </c>
      <c r="C721" s="29" t="s">
        <v>177</v>
      </c>
      <c r="D721" s="29" t="s">
        <v>144</v>
      </c>
      <c r="E721" s="29" t="s">
        <v>775</v>
      </c>
      <c r="F721" s="29"/>
      <c r="G721" s="53">
        <f>SUM(G722)</f>
        <v>577.1</v>
      </c>
      <c r="H721" s="53">
        <f>SUM(H722)</f>
        <v>577.1</v>
      </c>
      <c r="I721" s="53">
        <f>SUM(I722)</f>
        <v>577.1</v>
      </c>
    </row>
    <row r="722" spans="1:9" ht="47.25">
      <c r="A722" s="28" t="s">
        <v>265</v>
      </c>
      <c r="B722" s="29" t="s">
        <v>195</v>
      </c>
      <c r="C722" s="29" t="s">
        <v>177</v>
      </c>
      <c r="D722" s="29" t="s">
        <v>144</v>
      </c>
      <c r="E722" s="29" t="s">
        <v>775</v>
      </c>
      <c r="F722" s="29" t="s">
        <v>160</v>
      </c>
      <c r="G722" s="69">
        <v>577.1</v>
      </c>
      <c r="H722" s="69">
        <v>577.1</v>
      </c>
      <c r="I722" s="69">
        <v>577.1</v>
      </c>
    </row>
    <row r="723" spans="1:9" ht="47.25">
      <c r="A723" s="27" t="s">
        <v>229</v>
      </c>
      <c r="B723" s="29" t="s">
        <v>195</v>
      </c>
      <c r="C723" s="50" t="s">
        <v>177</v>
      </c>
      <c r="D723" s="29" t="s">
        <v>144</v>
      </c>
      <c r="E723" s="29" t="s">
        <v>513</v>
      </c>
      <c r="F723" s="50"/>
      <c r="G723" s="53">
        <f>SUM(G724)</f>
        <v>104.9</v>
      </c>
      <c r="H723" s="53">
        <f>SUM(H724)</f>
        <v>104.9</v>
      </c>
      <c r="I723" s="53">
        <f>SUM(I724)</f>
        <v>104.9</v>
      </c>
    </row>
    <row r="724" spans="1:9" ht="47.25">
      <c r="A724" s="28" t="s">
        <v>265</v>
      </c>
      <c r="B724" s="29" t="s">
        <v>195</v>
      </c>
      <c r="C724" s="50" t="s">
        <v>177</v>
      </c>
      <c r="D724" s="29" t="s">
        <v>144</v>
      </c>
      <c r="E724" s="29" t="s">
        <v>513</v>
      </c>
      <c r="F724" s="50" t="s">
        <v>160</v>
      </c>
      <c r="G724" s="53">
        <v>104.9</v>
      </c>
      <c r="H724" s="53">
        <v>104.9</v>
      </c>
      <c r="I724" s="53">
        <v>104.9</v>
      </c>
    </row>
    <row r="725" spans="1:9" ht="15.75">
      <c r="A725" s="61" t="s">
        <v>145</v>
      </c>
      <c r="B725" s="47" t="s">
        <v>195</v>
      </c>
      <c r="C725" s="47" t="s">
        <v>179</v>
      </c>
      <c r="D725" s="47" t="s">
        <v>178</v>
      </c>
      <c r="E725" s="47"/>
      <c r="F725" s="46"/>
      <c r="G725" s="52">
        <f>SUM(G726+G735+G777+G758+G765)</f>
        <v>99525.9</v>
      </c>
      <c r="H725" s="52">
        <f t="shared" ref="H725:I725" si="50">SUM(H726+H735+H777+H758+H765)</f>
        <v>57090.400000000001</v>
      </c>
      <c r="I725" s="52">
        <f t="shared" si="50"/>
        <v>19201.599999999999</v>
      </c>
    </row>
    <row r="726" spans="1:9" ht="15.75">
      <c r="A726" s="26" t="s">
        <v>131</v>
      </c>
      <c r="B726" s="48" t="s">
        <v>195</v>
      </c>
      <c r="C726" s="49" t="s">
        <v>179</v>
      </c>
      <c r="D726" s="49" t="s">
        <v>175</v>
      </c>
      <c r="E726" s="48"/>
      <c r="F726" s="49"/>
      <c r="G726" s="23">
        <f>SUM(G727)</f>
        <v>722.4</v>
      </c>
      <c r="H726" s="23">
        <f>SUM(H727)</f>
        <v>722.4</v>
      </c>
      <c r="I726" s="23">
        <f>SUM(I727)</f>
        <v>722.4</v>
      </c>
    </row>
    <row r="727" spans="1:9" ht="47.25">
      <c r="A727" s="27" t="s">
        <v>61</v>
      </c>
      <c r="B727" s="29" t="s">
        <v>195</v>
      </c>
      <c r="C727" s="50" t="s">
        <v>179</v>
      </c>
      <c r="D727" s="50" t="s">
        <v>175</v>
      </c>
      <c r="E727" s="29" t="s">
        <v>515</v>
      </c>
      <c r="F727" s="50"/>
      <c r="G727" s="53">
        <f>SUM(G729+G732)</f>
        <v>722.4</v>
      </c>
      <c r="H727" s="53">
        <f>SUM(H729+H732)</f>
        <v>722.4</v>
      </c>
      <c r="I727" s="53">
        <f>SUM(I729+I732)</f>
        <v>722.4</v>
      </c>
    </row>
    <row r="728" spans="1:9" ht="15.75">
      <c r="A728" s="27" t="s">
        <v>77</v>
      </c>
      <c r="B728" s="29" t="s">
        <v>195</v>
      </c>
      <c r="C728" s="50" t="s">
        <v>179</v>
      </c>
      <c r="D728" s="50" t="s">
        <v>175</v>
      </c>
      <c r="E728" s="29" t="s">
        <v>516</v>
      </c>
      <c r="F728" s="50"/>
      <c r="G728" s="53">
        <f>SUM(G729)</f>
        <v>702.4</v>
      </c>
      <c r="H728" s="53">
        <f>SUM(H729)</f>
        <v>702.4</v>
      </c>
      <c r="I728" s="53">
        <f>SUM(I729)</f>
        <v>702.4</v>
      </c>
    </row>
    <row r="729" spans="1:9" ht="31.5">
      <c r="A729" s="27" t="s">
        <v>166</v>
      </c>
      <c r="B729" s="29" t="s">
        <v>195</v>
      </c>
      <c r="C729" s="50" t="s">
        <v>179</v>
      </c>
      <c r="D729" s="50" t="s">
        <v>175</v>
      </c>
      <c r="E729" s="29" t="s">
        <v>776</v>
      </c>
      <c r="F729" s="50"/>
      <c r="G729" s="53">
        <f>SUM(G730+G731)</f>
        <v>702.4</v>
      </c>
      <c r="H729" s="53">
        <f>SUM(H730+H731)</f>
        <v>702.4</v>
      </c>
      <c r="I729" s="53">
        <f>SUM(I730+I731)</f>
        <v>702.4</v>
      </c>
    </row>
    <row r="730" spans="1:9" ht="94.5">
      <c r="A730" s="27" t="s">
        <v>56</v>
      </c>
      <c r="B730" s="29" t="s">
        <v>195</v>
      </c>
      <c r="C730" s="50" t="s">
        <v>179</v>
      </c>
      <c r="D730" s="50" t="s">
        <v>175</v>
      </c>
      <c r="E730" s="29" t="s">
        <v>776</v>
      </c>
      <c r="F730" s="50" t="s">
        <v>64</v>
      </c>
      <c r="G730" s="53">
        <v>668.8</v>
      </c>
      <c r="H730" s="53">
        <v>668.8</v>
      </c>
      <c r="I730" s="53">
        <v>668.8</v>
      </c>
    </row>
    <row r="731" spans="1:9" ht="47.25">
      <c r="A731" s="28" t="s">
        <v>265</v>
      </c>
      <c r="B731" s="29" t="s">
        <v>195</v>
      </c>
      <c r="C731" s="50" t="s">
        <v>179</v>
      </c>
      <c r="D731" s="50" t="s">
        <v>175</v>
      </c>
      <c r="E731" s="29" t="s">
        <v>776</v>
      </c>
      <c r="F731" s="50" t="s">
        <v>160</v>
      </c>
      <c r="G731" s="53">
        <v>33.6</v>
      </c>
      <c r="H731" s="53">
        <v>33.6</v>
      </c>
      <c r="I731" s="53">
        <v>33.6</v>
      </c>
    </row>
    <row r="732" spans="1:9" ht="31.5">
      <c r="A732" s="27" t="s">
        <v>199</v>
      </c>
      <c r="B732" s="29" t="s">
        <v>195</v>
      </c>
      <c r="C732" s="50" t="s">
        <v>179</v>
      </c>
      <c r="D732" s="50" t="s">
        <v>175</v>
      </c>
      <c r="E732" s="29" t="s">
        <v>517</v>
      </c>
      <c r="F732" s="50"/>
      <c r="G732" s="53">
        <f t="shared" ref="G732:I733" si="51">SUM(G733)</f>
        <v>20</v>
      </c>
      <c r="H732" s="53">
        <f t="shared" si="51"/>
        <v>20</v>
      </c>
      <c r="I732" s="53">
        <f t="shared" si="51"/>
        <v>20</v>
      </c>
    </row>
    <row r="733" spans="1:9" ht="63">
      <c r="A733" s="27" t="s">
        <v>105</v>
      </c>
      <c r="B733" s="29" t="s">
        <v>195</v>
      </c>
      <c r="C733" s="50" t="s">
        <v>179</v>
      </c>
      <c r="D733" s="50" t="s">
        <v>175</v>
      </c>
      <c r="E733" s="29" t="s">
        <v>518</v>
      </c>
      <c r="F733" s="50"/>
      <c r="G733" s="53">
        <f t="shared" si="51"/>
        <v>20</v>
      </c>
      <c r="H733" s="53">
        <f t="shared" si="51"/>
        <v>20</v>
      </c>
      <c r="I733" s="53">
        <f t="shared" si="51"/>
        <v>20</v>
      </c>
    </row>
    <row r="734" spans="1:9" ht="47.25">
      <c r="A734" s="28" t="s">
        <v>265</v>
      </c>
      <c r="B734" s="29" t="s">
        <v>195</v>
      </c>
      <c r="C734" s="50" t="s">
        <v>179</v>
      </c>
      <c r="D734" s="50" t="s">
        <v>175</v>
      </c>
      <c r="E734" s="29" t="s">
        <v>518</v>
      </c>
      <c r="F734" s="50" t="s">
        <v>160</v>
      </c>
      <c r="G734" s="53">
        <v>20</v>
      </c>
      <c r="H734" s="53">
        <v>20</v>
      </c>
      <c r="I734" s="53">
        <v>20</v>
      </c>
    </row>
    <row r="735" spans="1:9" ht="15.75">
      <c r="A735" s="26" t="s">
        <v>147</v>
      </c>
      <c r="B735" s="48" t="s">
        <v>195</v>
      </c>
      <c r="C735" s="49" t="s">
        <v>179</v>
      </c>
      <c r="D735" s="49" t="s">
        <v>180</v>
      </c>
      <c r="E735" s="48"/>
      <c r="F735" s="49"/>
      <c r="G735" s="23">
        <f>SUM(G754+G736)</f>
        <v>4899.3999999999996</v>
      </c>
      <c r="H735" s="23">
        <f>SUM(H754+H736)</f>
        <v>5005.5</v>
      </c>
      <c r="I735" s="23">
        <f>SUM(I754+I736)</f>
        <v>4671.2</v>
      </c>
    </row>
    <row r="736" spans="1:9" ht="47.25">
      <c r="A736" s="27" t="s">
        <v>278</v>
      </c>
      <c r="B736" s="29" t="s">
        <v>195</v>
      </c>
      <c r="C736" s="50" t="s">
        <v>179</v>
      </c>
      <c r="D736" s="50" t="s">
        <v>180</v>
      </c>
      <c r="E736" s="29" t="s">
        <v>519</v>
      </c>
      <c r="F736" s="50"/>
      <c r="G736" s="53">
        <f>SUM(G737+G741+G749)</f>
        <v>2216.9</v>
      </c>
      <c r="H736" s="53">
        <f>SUM(H737+H741+H749)</f>
        <v>2323</v>
      </c>
      <c r="I736" s="53">
        <f>SUM(I737+I741+I749)</f>
        <v>1988.6999999999998</v>
      </c>
    </row>
    <row r="737" spans="1:9" ht="63">
      <c r="A737" s="27" t="s">
        <v>876</v>
      </c>
      <c r="B737" s="29" t="s">
        <v>195</v>
      </c>
      <c r="C737" s="50" t="s">
        <v>179</v>
      </c>
      <c r="D737" s="50" t="s">
        <v>180</v>
      </c>
      <c r="E737" s="29" t="s">
        <v>520</v>
      </c>
      <c r="F737" s="50"/>
      <c r="G737" s="53">
        <f>SUM(G738)</f>
        <v>228.2</v>
      </c>
      <c r="H737" s="53">
        <f>SUM(H738)</f>
        <v>334.3</v>
      </c>
      <c r="I737" s="53"/>
    </row>
    <row r="738" spans="1:9" ht="31.5">
      <c r="A738" s="27" t="s">
        <v>199</v>
      </c>
      <c r="B738" s="29" t="s">
        <v>195</v>
      </c>
      <c r="C738" s="50" t="s">
        <v>179</v>
      </c>
      <c r="D738" s="50" t="s">
        <v>180</v>
      </c>
      <c r="E738" s="29" t="s">
        <v>521</v>
      </c>
      <c r="F738" s="50"/>
      <c r="G738" s="53">
        <f>SUM(G739)</f>
        <v>228.2</v>
      </c>
      <c r="H738" s="53">
        <f>SUM(H739)</f>
        <v>334.3</v>
      </c>
      <c r="I738" s="53"/>
    </row>
    <row r="739" spans="1:9" ht="63">
      <c r="A739" s="27" t="s">
        <v>221</v>
      </c>
      <c r="B739" s="29" t="s">
        <v>195</v>
      </c>
      <c r="C739" s="50" t="s">
        <v>179</v>
      </c>
      <c r="D739" s="50" t="s">
        <v>180</v>
      </c>
      <c r="E739" s="29" t="s">
        <v>522</v>
      </c>
      <c r="F739" s="50"/>
      <c r="G739" s="53">
        <f>SUM(G740:G740)</f>
        <v>228.2</v>
      </c>
      <c r="H739" s="53">
        <f>SUM(H740:H740)</f>
        <v>334.3</v>
      </c>
      <c r="I739" s="53"/>
    </row>
    <row r="740" spans="1:9" ht="47.25">
      <c r="A740" s="105" t="s">
        <v>265</v>
      </c>
      <c r="B740" s="106" t="s">
        <v>195</v>
      </c>
      <c r="C740" s="107" t="s">
        <v>179</v>
      </c>
      <c r="D740" s="107" t="s">
        <v>180</v>
      </c>
      <c r="E740" s="106" t="s">
        <v>522</v>
      </c>
      <c r="F740" s="107" t="s">
        <v>160</v>
      </c>
      <c r="G740" s="108">
        <v>228.2</v>
      </c>
      <c r="H740" s="108">
        <v>334.3</v>
      </c>
      <c r="I740" s="108"/>
    </row>
    <row r="741" spans="1:9" ht="31.5">
      <c r="A741" s="27" t="s">
        <v>256</v>
      </c>
      <c r="B741" s="29" t="s">
        <v>195</v>
      </c>
      <c r="C741" s="50" t="s">
        <v>179</v>
      </c>
      <c r="D741" s="50" t="s">
        <v>180</v>
      </c>
      <c r="E741" s="29" t="s">
        <v>523</v>
      </c>
      <c r="F741" s="50"/>
      <c r="G741" s="53">
        <f>SUM(G742)</f>
        <v>1141.3</v>
      </c>
      <c r="H741" s="53">
        <f>SUM(H742)</f>
        <v>1141.3</v>
      </c>
      <c r="I741" s="53">
        <f>SUM(I742)</f>
        <v>1141.3</v>
      </c>
    </row>
    <row r="742" spans="1:9" ht="31.5">
      <c r="A742" s="27" t="s">
        <v>199</v>
      </c>
      <c r="B742" s="29" t="s">
        <v>195</v>
      </c>
      <c r="C742" s="50" t="s">
        <v>179</v>
      </c>
      <c r="D742" s="50" t="s">
        <v>180</v>
      </c>
      <c r="E742" s="29" t="s">
        <v>524</v>
      </c>
      <c r="F742" s="50"/>
      <c r="G742" s="53">
        <f>SUM(G743+G748)</f>
        <v>1141.3</v>
      </c>
      <c r="H742" s="53">
        <f>SUM(H743+H748)</f>
        <v>1141.3</v>
      </c>
      <c r="I742" s="53">
        <f>SUM(I743+I748)</f>
        <v>1141.3</v>
      </c>
    </row>
    <row r="743" spans="1:9" ht="31.5">
      <c r="A743" s="27" t="s">
        <v>51</v>
      </c>
      <c r="B743" s="29" t="s">
        <v>195</v>
      </c>
      <c r="C743" s="50" t="s">
        <v>179</v>
      </c>
      <c r="D743" s="50" t="s">
        <v>180</v>
      </c>
      <c r="E743" s="29" t="s">
        <v>525</v>
      </c>
      <c r="F743" s="50"/>
      <c r="G743" s="53">
        <f>SUM(G744:G746)</f>
        <v>460</v>
      </c>
      <c r="H743" s="53">
        <f>SUM(H744:H744)</f>
        <v>460</v>
      </c>
      <c r="I743" s="53">
        <f>SUM(I744:I744)</f>
        <v>460</v>
      </c>
    </row>
    <row r="744" spans="1:9" ht="47.25">
      <c r="A744" s="28" t="s">
        <v>265</v>
      </c>
      <c r="B744" s="29" t="s">
        <v>195</v>
      </c>
      <c r="C744" s="50" t="s">
        <v>179</v>
      </c>
      <c r="D744" s="50" t="s">
        <v>180</v>
      </c>
      <c r="E744" s="29" t="s">
        <v>525</v>
      </c>
      <c r="F744" s="50" t="s">
        <v>160</v>
      </c>
      <c r="G744" s="53">
        <v>347</v>
      </c>
      <c r="H744" s="53">
        <v>460</v>
      </c>
      <c r="I744" s="53">
        <v>460</v>
      </c>
    </row>
    <row r="745" spans="1:9" ht="31.5">
      <c r="A745" s="131" t="s">
        <v>57</v>
      </c>
      <c r="B745" s="132" t="s">
        <v>195</v>
      </c>
      <c r="C745" s="132" t="s">
        <v>179</v>
      </c>
      <c r="D745" s="132" t="s">
        <v>180</v>
      </c>
      <c r="E745" s="132" t="s">
        <v>525</v>
      </c>
      <c r="F745" s="132" t="s">
        <v>58</v>
      </c>
      <c r="G745" s="53">
        <v>88</v>
      </c>
      <c r="H745" s="53"/>
      <c r="I745" s="53"/>
    </row>
    <row r="746" spans="1:9" ht="15.75">
      <c r="A746" s="131" t="s">
        <v>252</v>
      </c>
      <c r="B746" s="132" t="s">
        <v>195</v>
      </c>
      <c r="C746" s="132" t="s">
        <v>179</v>
      </c>
      <c r="D746" s="132" t="s">
        <v>180</v>
      </c>
      <c r="E746" s="132" t="s">
        <v>525</v>
      </c>
      <c r="F746" s="132" t="s">
        <v>253</v>
      </c>
      <c r="G746" s="53">
        <v>25</v>
      </c>
      <c r="H746" s="53"/>
      <c r="I746" s="53"/>
    </row>
    <row r="747" spans="1:9" ht="94.5">
      <c r="A747" s="27" t="s">
        <v>306</v>
      </c>
      <c r="B747" s="29" t="s">
        <v>195</v>
      </c>
      <c r="C747" s="50" t="s">
        <v>179</v>
      </c>
      <c r="D747" s="50" t="s">
        <v>180</v>
      </c>
      <c r="E747" s="29" t="s">
        <v>777</v>
      </c>
      <c r="F747" s="50"/>
      <c r="G747" s="53">
        <f>SUM(G748:G748)</f>
        <v>681.3</v>
      </c>
      <c r="H747" s="53">
        <f>SUM(H748:H748)</f>
        <v>681.3</v>
      </c>
      <c r="I747" s="53">
        <f>SUM(I748:I748)</f>
        <v>681.3</v>
      </c>
    </row>
    <row r="748" spans="1:9" ht="47.25">
      <c r="A748" s="28" t="s">
        <v>265</v>
      </c>
      <c r="B748" s="29" t="s">
        <v>195</v>
      </c>
      <c r="C748" s="50" t="s">
        <v>179</v>
      </c>
      <c r="D748" s="50" t="s">
        <v>180</v>
      </c>
      <c r="E748" s="29" t="s">
        <v>777</v>
      </c>
      <c r="F748" s="50" t="s">
        <v>160</v>
      </c>
      <c r="G748" s="53">
        <v>681.3</v>
      </c>
      <c r="H748" s="53">
        <v>681.3</v>
      </c>
      <c r="I748" s="53">
        <v>681.3</v>
      </c>
    </row>
    <row r="749" spans="1:9" ht="63">
      <c r="A749" s="28" t="s">
        <v>668</v>
      </c>
      <c r="B749" s="29" t="s">
        <v>195</v>
      </c>
      <c r="C749" s="50" t="s">
        <v>179</v>
      </c>
      <c r="D749" s="50" t="s">
        <v>180</v>
      </c>
      <c r="E749" s="29" t="s">
        <v>655</v>
      </c>
      <c r="F749" s="50"/>
      <c r="G749" s="53">
        <f t="shared" ref="G749:I750" si="52">SUM(G750)</f>
        <v>847.4</v>
      </c>
      <c r="H749" s="53">
        <f t="shared" si="52"/>
        <v>847.4</v>
      </c>
      <c r="I749" s="53">
        <f t="shared" si="52"/>
        <v>847.4</v>
      </c>
    </row>
    <row r="750" spans="1:9" ht="31.5">
      <c r="A750" s="28" t="s">
        <v>199</v>
      </c>
      <c r="B750" s="29" t="s">
        <v>195</v>
      </c>
      <c r="C750" s="50" t="s">
        <v>179</v>
      </c>
      <c r="D750" s="50" t="s">
        <v>180</v>
      </c>
      <c r="E750" s="29" t="s">
        <v>663</v>
      </c>
      <c r="F750" s="50"/>
      <c r="G750" s="53">
        <f>SUM(G751)</f>
        <v>847.4</v>
      </c>
      <c r="H750" s="53">
        <f t="shared" si="52"/>
        <v>847.4</v>
      </c>
      <c r="I750" s="53">
        <f t="shared" si="52"/>
        <v>847.4</v>
      </c>
    </row>
    <row r="751" spans="1:9" ht="31.5">
      <c r="A751" s="28" t="s">
        <v>669</v>
      </c>
      <c r="B751" s="29" t="s">
        <v>195</v>
      </c>
      <c r="C751" s="50" t="s">
        <v>179</v>
      </c>
      <c r="D751" s="50" t="s">
        <v>180</v>
      </c>
      <c r="E751" s="29" t="s">
        <v>778</v>
      </c>
      <c r="F751" s="50"/>
      <c r="G751" s="53">
        <f>SUM(G752:G753)</f>
        <v>847.4</v>
      </c>
      <c r="H751" s="53">
        <f>SUM(H752:H752)</f>
        <v>847.4</v>
      </c>
      <c r="I751" s="53">
        <f>SUM(I752:I752)</f>
        <v>847.4</v>
      </c>
    </row>
    <row r="752" spans="1:9" ht="47.25">
      <c r="A752" s="28" t="s">
        <v>265</v>
      </c>
      <c r="B752" s="29" t="s">
        <v>195</v>
      </c>
      <c r="C752" s="50" t="s">
        <v>179</v>
      </c>
      <c r="D752" s="50" t="s">
        <v>180</v>
      </c>
      <c r="E752" s="29" t="s">
        <v>778</v>
      </c>
      <c r="F752" s="50" t="s">
        <v>160</v>
      </c>
      <c r="G752" s="53"/>
      <c r="H752" s="53">
        <v>847.4</v>
      </c>
      <c r="I752" s="53">
        <v>847.4</v>
      </c>
    </row>
    <row r="753" spans="1:9" ht="47.25">
      <c r="A753" s="131" t="s">
        <v>244</v>
      </c>
      <c r="B753" s="132" t="s">
        <v>195</v>
      </c>
      <c r="C753" s="132" t="s">
        <v>179</v>
      </c>
      <c r="D753" s="132" t="s">
        <v>180</v>
      </c>
      <c r="E753" s="132" t="s">
        <v>778</v>
      </c>
      <c r="F753" s="132" t="s">
        <v>7</v>
      </c>
      <c r="G753" s="53">
        <v>847.4</v>
      </c>
      <c r="H753" s="53"/>
      <c r="I753" s="53"/>
    </row>
    <row r="754" spans="1:9" ht="15.75">
      <c r="A754" s="27" t="s">
        <v>78</v>
      </c>
      <c r="B754" s="29" t="s">
        <v>195</v>
      </c>
      <c r="C754" s="50" t="s">
        <v>179</v>
      </c>
      <c r="D754" s="50" t="s">
        <v>180</v>
      </c>
      <c r="E754" s="29" t="s">
        <v>392</v>
      </c>
      <c r="F754" s="50"/>
      <c r="G754" s="53">
        <f>SUM(G756)</f>
        <v>2682.5</v>
      </c>
      <c r="H754" s="53">
        <f>SUM(H756)</f>
        <v>2682.5</v>
      </c>
      <c r="I754" s="53">
        <f>SUM(I756)</f>
        <v>2682.5</v>
      </c>
    </row>
    <row r="755" spans="1:9" ht="15.75">
      <c r="A755" s="27" t="s">
        <v>77</v>
      </c>
      <c r="B755" s="29" t="s">
        <v>195</v>
      </c>
      <c r="C755" s="50" t="s">
        <v>179</v>
      </c>
      <c r="D755" s="50" t="s">
        <v>180</v>
      </c>
      <c r="E755" s="29" t="s">
        <v>393</v>
      </c>
      <c r="F755" s="50"/>
      <c r="G755" s="53">
        <f>SUM(G756)</f>
        <v>2682.5</v>
      </c>
      <c r="H755" s="53">
        <f>SUM(H756)</f>
        <v>2682.5</v>
      </c>
      <c r="I755" s="53">
        <f>SUM(I756)</f>
        <v>2682.5</v>
      </c>
    </row>
    <row r="756" spans="1:9" ht="31.5">
      <c r="A756" s="27" t="s">
        <v>72</v>
      </c>
      <c r="B756" s="29" t="s">
        <v>195</v>
      </c>
      <c r="C756" s="50" t="s">
        <v>179</v>
      </c>
      <c r="D756" s="50" t="s">
        <v>180</v>
      </c>
      <c r="E756" s="29" t="s">
        <v>394</v>
      </c>
      <c r="F756" s="50"/>
      <c r="G756" s="53">
        <f>SUM(G757:G757)</f>
        <v>2682.5</v>
      </c>
      <c r="H756" s="53">
        <f>SUM(H757:H757)</f>
        <v>2682.5</v>
      </c>
      <c r="I756" s="53">
        <f>SUM(I757:I757)</f>
        <v>2682.5</v>
      </c>
    </row>
    <row r="757" spans="1:9" ht="94.5">
      <c r="A757" s="27" t="s">
        <v>56</v>
      </c>
      <c r="B757" s="29" t="s">
        <v>195</v>
      </c>
      <c r="C757" s="50" t="s">
        <v>179</v>
      </c>
      <c r="D757" s="50" t="s">
        <v>180</v>
      </c>
      <c r="E757" s="29" t="s">
        <v>394</v>
      </c>
      <c r="F757" s="50" t="s">
        <v>64</v>
      </c>
      <c r="G757" s="53">
        <v>2682.5</v>
      </c>
      <c r="H757" s="53">
        <v>2682.5</v>
      </c>
      <c r="I757" s="53">
        <v>2682.5</v>
      </c>
    </row>
    <row r="758" spans="1:9" ht="15.75">
      <c r="A758" s="58" t="s">
        <v>526</v>
      </c>
      <c r="B758" s="48" t="s">
        <v>195</v>
      </c>
      <c r="C758" s="48" t="s">
        <v>179</v>
      </c>
      <c r="D758" s="48" t="s">
        <v>148</v>
      </c>
      <c r="E758" s="48"/>
      <c r="F758" s="48"/>
      <c r="G758" s="23">
        <f t="shared" ref="G758:I759" si="53">SUM(G759)</f>
        <v>19748.599999999999</v>
      </c>
      <c r="H758" s="23">
        <f t="shared" si="53"/>
        <v>12357.3</v>
      </c>
      <c r="I758" s="23">
        <f t="shared" si="53"/>
        <v>13593</v>
      </c>
    </row>
    <row r="759" spans="1:9" ht="47.25">
      <c r="A759" s="28" t="s">
        <v>357</v>
      </c>
      <c r="B759" s="29" t="s">
        <v>195</v>
      </c>
      <c r="C759" s="29" t="s">
        <v>179</v>
      </c>
      <c r="D759" s="29" t="s">
        <v>148</v>
      </c>
      <c r="E759" s="29" t="s">
        <v>358</v>
      </c>
      <c r="F759" s="29"/>
      <c r="G759" s="53">
        <f t="shared" si="53"/>
        <v>19748.599999999999</v>
      </c>
      <c r="H759" s="53">
        <f t="shared" si="53"/>
        <v>12357.3</v>
      </c>
      <c r="I759" s="53">
        <f t="shared" si="53"/>
        <v>13593</v>
      </c>
    </row>
    <row r="760" spans="1:9" ht="31.5">
      <c r="A760" s="28" t="s">
        <v>199</v>
      </c>
      <c r="B760" s="29" t="s">
        <v>195</v>
      </c>
      <c r="C760" s="29" t="s">
        <v>179</v>
      </c>
      <c r="D760" s="29" t="s">
        <v>148</v>
      </c>
      <c r="E760" s="29" t="s">
        <v>359</v>
      </c>
      <c r="F760" s="29"/>
      <c r="G760" s="53">
        <f>SUM(G763+G761)</f>
        <v>19748.599999999999</v>
      </c>
      <c r="H760" s="53">
        <f>SUM(H763)</f>
        <v>12357.3</v>
      </c>
      <c r="I760" s="53">
        <f>SUM(I763)</f>
        <v>13593</v>
      </c>
    </row>
    <row r="761" spans="1:9" ht="63">
      <c r="A761" s="28" t="s">
        <v>975</v>
      </c>
      <c r="B761" s="29" t="s">
        <v>195</v>
      </c>
      <c r="C761" s="29" t="s">
        <v>179</v>
      </c>
      <c r="D761" s="29" t="s">
        <v>148</v>
      </c>
      <c r="E761" s="29" t="s">
        <v>976</v>
      </c>
      <c r="F761" s="29"/>
      <c r="G761" s="53">
        <f>SUM(G762)</f>
        <v>6352.5</v>
      </c>
      <c r="H761" s="53"/>
      <c r="I761" s="53"/>
    </row>
    <row r="762" spans="1:9" ht="47.25">
      <c r="A762" s="28" t="s">
        <v>265</v>
      </c>
      <c r="B762" s="29" t="s">
        <v>195</v>
      </c>
      <c r="C762" s="29" t="s">
        <v>179</v>
      </c>
      <c r="D762" s="29" t="s">
        <v>148</v>
      </c>
      <c r="E762" s="29" t="s">
        <v>976</v>
      </c>
      <c r="F762" s="29" t="s">
        <v>160</v>
      </c>
      <c r="G762" s="53">
        <v>6352.5</v>
      </c>
      <c r="H762" s="53"/>
      <c r="I762" s="53"/>
    </row>
    <row r="763" spans="1:9" ht="78.75">
      <c r="A763" s="28" t="s">
        <v>380</v>
      </c>
      <c r="B763" s="29" t="s">
        <v>195</v>
      </c>
      <c r="C763" s="29" t="s">
        <v>179</v>
      </c>
      <c r="D763" s="29" t="s">
        <v>148</v>
      </c>
      <c r="E763" s="29" t="s">
        <v>779</v>
      </c>
      <c r="F763" s="29"/>
      <c r="G763" s="53">
        <f>SUM(G764:G764)</f>
        <v>13396.1</v>
      </c>
      <c r="H763" s="53">
        <f>SUM(H764:H764)</f>
        <v>12357.3</v>
      </c>
      <c r="I763" s="53">
        <f>SUM(I764:I764)</f>
        <v>13593</v>
      </c>
    </row>
    <row r="764" spans="1:9" ht="47.25">
      <c r="A764" s="28" t="s">
        <v>265</v>
      </c>
      <c r="B764" s="29" t="s">
        <v>195</v>
      </c>
      <c r="C764" s="29" t="s">
        <v>179</v>
      </c>
      <c r="D764" s="29" t="s">
        <v>148</v>
      </c>
      <c r="E764" s="29" t="s">
        <v>779</v>
      </c>
      <c r="F764" s="29" t="s">
        <v>160</v>
      </c>
      <c r="G764" s="69">
        <v>13396.1</v>
      </c>
      <c r="H764" s="69">
        <v>12357.3</v>
      </c>
      <c r="I764" s="69">
        <v>13593</v>
      </c>
    </row>
    <row r="765" spans="1:9" ht="15.75">
      <c r="A765" s="26" t="s">
        <v>63</v>
      </c>
      <c r="B765" s="48" t="s">
        <v>195</v>
      </c>
      <c r="C765" s="48" t="s">
        <v>179</v>
      </c>
      <c r="D765" s="48" t="s">
        <v>143</v>
      </c>
      <c r="E765" s="29"/>
      <c r="F765" s="29"/>
      <c r="G765" s="23">
        <f>SUM(G766:G766)</f>
        <v>73940.5</v>
      </c>
      <c r="H765" s="23">
        <f>SUM(H766:H766)</f>
        <v>38790.200000000004</v>
      </c>
      <c r="I765" s="69"/>
    </row>
    <row r="766" spans="1:9" ht="63">
      <c r="A766" s="28" t="s">
        <v>1002</v>
      </c>
      <c r="B766" s="29" t="s">
        <v>195</v>
      </c>
      <c r="C766" s="29" t="s">
        <v>179</v>
      </c>
      <c r="D766" s="29" t="s">
        <v>143</v>
      </c>
      <c r="E766" s="29" t="s">
        <v>412</v>
      </c>
      <c r="F766" s="29"/>
      <c r="G766" s="69">
        <f>G767+G771</f>
        <v>73940.5</v>
      </c>
      <c r="H766" s="69">
        <f>H767+H771</f>
        <v>38790.200000000004</v>
      </c>
      <c r="I766" s="69"/>
    </row>
    <row r="767" spans="1:9" ht="63">
      <c r="A767" s="28" t="s">
        <v>1003</v>
      </c>
      <c r="B767" s="29" t="s">
        <v>195</v>
      </c>
      <c r="C767" s="29" t="s">
        <v>179</v>
      </c>
      <c r="D767" s="29" t="s">
        <v>143</v>
      </c>
      <c r="E767" s="29" t="s">
        <v>418</v>
      </c>
      <c r="F767" s="29"/>
      <c r="G767" s="53">
        <f t="shared" ref="G767:H769" si="54">SUM(G768:G768)</f>
        <v>13023.4</v>
      </c>
      <c r="H767" s="53">
        <f t="shared" si="54"/>
        <v>31703.9</v>
      </c>
      <c r="I767" s="69"/>
    </row>
    <row r="768" spans="1:9" ht="31.5">
      <c r="A768" s="28" t="s">
        <v>199</v>
      </c>
      <c r="B768" s="29" t="s">
        <v>195</v>
      </c>
      <c r="C768" s="29" t="s">
        <v>179</v>
      </c>
      <c r="D768" s="29" t="s">
        <v>143</v>
      </c>
      <c r="E768" s="29" t="s">
        <v>898</v>
      </c>
      <c r="F768" s="29"/>
      <c r="G768" s="53">
        <f t="shared" si="54"/>
        <v>13023.4</v>
      </c>
      <c r="H768" s="53">
        <f t="shared" si="54"/>
        <v>31703.9</v>
      </c>
      <c r="I768" s="69"/>
    </row>
    <row r="769" spans="1:9" ht="47.25">
      <c r="A769" s="28" t="s">
        <v>164</v>
      </c>
      <c r="B769" s="29" t="s">
        <v>195</v>
      </c>
      <c r="C769" s="29" t="s">
        <v>179</v>
      </c>
      <c r="D769" s="29" t="s">
        <v>143</v>
      </c>
      <c r="E769" s="29" t="s">
        <v>897</v>
      </c>
      <c r="F769" s="29"/>
      <c r="G769" s="53">
        <f t="shared" si="54"/>
        <v>13023.4</v>
      </c>
      <c r="H769" s="53">
        <f t="shared" si="54"/>
        <v>31703.9</v>
      </c>
      <c r="I769" s="69"/>
    </row>
    <row r="770" spans="1:9" ht="47.25">
      <c r="A770" s="28" t="s">
        <v>265</v>
      </c>
      <c r="B770" s="29" t="s">
        <v>195</v>
      </c>
      <c r="C770" s="29" t="s">
        <v>179</v>
      </c>
      <c r="D770" s="29" t="s">
        <v>143</v>
      </c>
      <c r="E770" s="29" t="s">
        <v>897</v>
      </c>
      <c r="F770" s="29" t="s">
        <v>160</v>
      </c>
      <c r="G770" s="69">
        <v>13023.4</v>
      </c>
      <c r="H770" s="69">
        <v>31703.9</v>
      </c>
      <c r="I770" s="69"/>
    </row>
    <row r="771" spans="1:9" ht="63">
      <c r="A771" s="28" t="s">
        <v>32</v>
      </c>
      <c r="B771" s="29" t="s">
        <v>195</v>
      </c>
      <c r="C771" s="29" t="s">
        <v>179</v>
      </c>
      <c r="D771" s="29" t="s">
        <v>143</v>
      </c>
      <c r="E771" s="29" t="s">
        <v>419</v>
      </c>
      <c r="F771" s="29"/>
      <c r="G771" s="53">
        <f>SUM(G772:G772)</f>
        <v>60917.1</v>
      </c>
      <c r="H771" s="53">
        <f>SUM(H772:H772)</f>
        <v>7086.3</v>
      </c>
      <c r="I771" s="69"/>
    </row>
    <row r="772" spans="1:9" ht="31.5">
      <c r="A772" s="28" t="s">
        <v>199</v>
      </c>
      <c r="B772" s="29" t="s">
        <v>195</v>
      </c>
      <c r="C772" s="29" t="s">
        <v>179</v>
      </c>
      <c r="D772" s="29" t="s">
        <v>143</v>
      </c>
      <c r="E772" s="29" t="s">
        <v>899</v>
      </c>
      <c r="F772" s="29"/>
      <c r="G772" s="69">
        <f>G773+G775</f>
        <v>60917.1</v>
      </c>
      <c r="H772" s="69">
        <f>H773+H775</f>
        <v>7086.3</v>
      </c>
      <c r="I772" s="69"/>
    </row>
    <row r="773" spans="1:9" ht="63">
      <c r="A773" s="28" t="s">
        <v>109</v>
      </c>
      <c r="B773" s="29" t="s">
        <v>195</v>
      </c>
      <c r="C773" s="29" t="s">
        <v>179</v>
      </c>
      <c r="D773" s="29" t="s">
        <v>143</v>
      </c>
      <c r="E773" s="29" t="s">
        <v>900</v>
      </c>
      <c r="F773" s="29"/>
      <c r="G773" s="53">
        <f>SUM(G774:G774)</f>
        <v>125</v>
      </c>
      <c r="H773" s="69"/>
      <c r="I773" s="69"/>
    </row>
    <row r="774" spans="1:9" ht="47.25">
      <c r="A774" s="28" t="s">
        <v>265</v>
      </c>
      <c r="B774" s="29" t="s">
        <v>195</v>
      </c>
      <c r="C774" s="29" t="s">
        <v>179</v>
      </c>
      <c r="D774" s="29" t="s">
        <v>143</v>
      </c>
      <c r="E774" s="29" t="s">
        <v>900</v>
      </c>
      <c r="F774" s="29" t="s">
        <v>160</v>
      </c>
      <c r="G774" s="69">
        <v>125</v>
      </c>
      <c r="H774" s="69"/>
      <c r="I774" s="69"/>
    </row>
    <row r="775" spans="1:9" ht="47.25">
      <c r="A775" s="28" t="s">
        <v>164</v>
      </c>
      <c r="B775" s="29" t="s">
        <v>195</v>
      </c>
      <c r="C775" s="29" t="s">
        <v>179</v>
      </c>
      <c r="D775" s="29" t="s">
        <v>143</v>
      </c>
      <c r="E775" s="29" t="s">
        <v>901</v>
      </c>
      <c r="F775" s="29"/>
      <c r="G775" s="53">
        <f>SUM(G776:G776)</f>
        <v>60792.1</v>
      </c>
      <c r="H775" s="53">
        <f>SUM(H776:H776)</f>
        <v>7086.3</v>
      </c>
      <c r="I775" s="69"/>
    </row>
    <row r="776" spans="1:9" ht="47.25">
      <c r="A776" s="28" t="s">
        <v>265</v>
      </c>
      <c r="B776" s="29" t="s">
        <v>195</v>
      </c>
      <c r="C776" s="29" t="s">
        <v>179</v>
      </c>
      <c r="D776" s="29" t="s">
        <v>143</v>
      </c>
      <c r="E776" s="29" t="s">
        <v>901</v>
      </c>
      <c r="F776" s="29" t="s">
        <v>160</v>
      </c>
      <c r="G776" s="69">
        <v>60792.1</v>
      </c>
      <c r="H776" s="69">
        <v>7086.3</v>
      </c>
      <c r="I776" s="69"/>
    </row>
    <row r="777" spans="1:9" ht="31.5">
      <c r="A777" s="26" t="s">
        <v>28</v>
      </c>
      <c r="B777" s="48" t="s">
        <v>195</v>
      </c>
      <c r="C777" s="49" t="s">
        <v>179</v>
      </c>
      <c r="D777" s="49" t="s">
        <v>146</v>
      </c>
      <c r="E777" s="48"/>
      <c r="F777" s="49"/>
      <c r="G777" s="23">
        <f>SUM(G778)</f>
        <v>215</v>
      </c>
      <c r="H777" s="23">
        <f t="shared" ref="H777:I779" si="55">SUM(H778)</f>
        <v>215</v>
      </c>
      <c r="I777" s="23">
        <f t="shared" si="55"/>
        <v>215</v>
      </c>
    </row>
    <row r="778" spans="1:9" ht="47.25">
      <c r="A778" s="27" t="s">
        <v>257</v>
      </c>
      <c r="B778" s="29" t="s">
        <v>195</v>
      </c>
      <c r="C778" s="50" t="s">
        <v>179</v>
      </c>
      <c r="D778" s="50" t="s">
        <v>146</v>
      </c>
      <c r="E778" s="29" t="s">
        <v>527</v>
      </c>
      <c r="F778" s="50"/>
      <c r="G778" s="53">
        <f>SUM(G779)</f>
        <v>215</v>
      </c>
      <c r="H778" s="53">
        <f t="shared" si="55"/>
        <v>215</v>
      </c>
      <c r="I778" s="53">
        <f t="shared" si="55"/>
        <v>215</v>
      </c>
    </row>
    <row r="779" spans="1:9" ht="31.5">
      <c r="A779" s="27" t="s">
        <v>199</v>
      </c>
      <c r="B779" s="29" t="s">
        <v>195</v>
      </c>
      <c r="C779" s="50" t="s">
        <v>179</v>
      </c>
      <c r="D779" s="50" t="s">
        <v>146</v>
      </c>
      <c r="E779" s="29" t="s">
        <v>528</v>
      </c>
      <c r="F779" s="50"/>
      <c r="G779" s="53">
        <f>SUM(G780)</f>
        <v>215</v>
      </c>
      <c r="H779" s="53">
        <f t="shared" si="55"/>
        <v>215</v>
      </c>
      <c r="I779" s="53">
        <f t="shared" si="55"/>
        <v>215</v>
      </c>
    </row>
    <row r="780" spans="1:9" ht="31.5">
      <c r="A780" s="97" t="s">
        <v>304</v>
      </c>
      <c r="B780" s="29" t="s">
        <v>195</v>
      </c>
      <c r="C780" s="50" t="s">
        <v>179</v>
      </c>
      <c r="D780" s="50" t="s">
        <v>146</v>
      </c>
      <c r="E780" s="29" t="s">
        <v>529</v>
      </c>
      <c r="F780" s="50"/>
      <c r="G780" s="53">
        <f>SUM(G781:G781)</f>
        <v>215</v>
      </c>
      <c r="H780" s="53">
        <f>SUM(H781:H781)</f>
        <v>215</v>
      </c>
      <c r="I780" s="53">
        <f>SUM(I781:I781)</f>
        <v>215</v>
      </c>
    </row>
    <row r="781" spans="1:9" ht="47.25">
      <c r="A781" s="28" t="s">
        <v>265</v>
      </c>
      <c r="B781" s="29" t="s">
        <v>195</v>
      </c>
      <c r="C781" s="50" t="s">
        <v>179</v>
      </c>
      <c r="D781" s="50" t="s">
        <v>146</v>
      </c>
      <c r="E781" s="29" t="s">
        <v>529</v>
      </c>
      <c r="F781" s="50" t="s">
        <v>160</v>
      </c>
      <c r="G781" s="53">
        <v>215</v>
      </c>
      <c r="H781" s="53">
        <v>215</v>
      </c>
      <c r="I781" s="53">
        <v>215</v>
      </c>
    </row>
    <row r="782" spans="1:9" ht="15.75">
      <c r="A782" s="61" t="s">
        <v>150</v>
      </c>
      <c r="B782" s="46" t="s">
        <v>195</v>
      </c>
      <c r="C782" s="47" t="s">
        <v>180</v>
      </c>
      <c r="D782" s="47" t="s">
        <v>178</v>
      </c>
      <c r="E782" s="46"/>
      <c r="F782" s="47"/>
      <c r="G782" s="52">
        <f>SUM(G783+G793+G825+G861)</f>
        <v>340725.1</v>
      </c>
      <c r="H782" s="52">
        <f>SUM(+H793+H825+H861)</f>
        <v>82267.3</v>
      </c>
      <c r="I782" s="52">
        <f>SUM(+I793+I825+I861)</f>
        <v>85391.5</v>
      </c>
    </row>
    <row r="783" spans="1:9" ht="15.75">
      <c r="A783" s="58" t="s">
        <v>251</v>
      </c>
      <c r="B783" s="48" t="s">
        <v>195</v>
      </c>
      <c r="C783" s="48" t="s">
        <v>180</v>
      </c>
      <c r="D783" s="48" t="s">
        <v>175</v>
      </c>
      <c r="E783" s="48"/>
      <c r="F783" s="29"/>
      <c r="G783" s="23">
        <f>SUM(G784)</f>
        <v>110214.7</v>
      </c>
      <c r="H783" s="23"/>
      <c r="I783" s="23"/>
    </row>
    <row r="784" spans="1:9" ht="78.75">
      <c r="A784" s="28" t="s">
        <v>530</v>
      </c>
      <c r="B784" s="29" t="s">
        <v>195</v>
      </c>
      <c r="C784" s="29" t="s">
        <v>180</v>
      </c>
      <c r="D784" s="29" t="s">
        <v>175</v>
      </c>
      <c r="E784" s="29" t="s">
        <v>531</v>
      </c>
      <c r="F784" s="29"/>
      <c r="G784" s="53">
        <f>SUM(G785)</f>
        <v>110214.7</v>
      </c>
      <c r="H784" s="53"/>
      <c r="I784" s="53"/>
    </row>
    <row r="785" spans="1:9" ht="78.75">
      <c r="A785" s="28" t="s">
        <v>614</v>
      </c>
      <c r="B785" s="29" t="s">
        <v>195</v>
      </c>
      <c r="C785" s="29" t="s">
        <v>180</v>
      </c>
      <c r="D785" s="29" t="s">
        <v>175</v>
      </c>
      <c r="E785" s="29" t="s">
        <v>573</v>
      </c>
      <c r="F785" s="29"/>
      <c r="G785" s="53">
        <f>SUM(G790+G787)</f>
        <v>110214.7</v>
      </c>
      <c r="H785" s="53"/>
      <c r="I785" s="53"/>
    </row>
    <row r="786" spans="1:9" ht="31.5">
      <c r="A786" s="28" t="s">
        <v>1004</v>
      </c>
      <c r="B786" s="29" t="s">
        <v>195</v>
      </c>
      <c r="C786" s="29" t="s">
        <v>180</v>
      </c>
      <c r="D786" s="29" t="s">
        <v>175</v>
      </c>
      <c r="E786" s="29" t="s">
        <v>955</v>
      </c>
      <c r="F786" s="29"/>
      <c r="G786" s="53">
        <f>SUM(G787)</f>
        <v>15.5</v>
      </c>
      <c r="H786" s="53"/>
      <c r="I786" s="53"/>
    </row>
    <row r="787" spans="1:9" ht="47.25">
      <c r="A787" s="28" t="s">
        <v>956</v>
      </c>
      <c r="B787" s="29" t="s">
        <v>195</v>
      </c>
      <c r="C787" s="29" t="s">
        <v>180</v>
      </c>
      <c r="D787" s="29" t="s">
        <v>175</v>
      </c>
      <c r="E787" s="29" t="s">
        <v>957</v>
      </c>
      <c r="F787" s="29"/>
      <c r="G787" s="53">
        <f>SUM(G788)</f>
        <v>15.5</v>
      </c>
      <c r="H787" s="53"/>
      <c r="I787" s="53"/>
    </row>
    <row r="788" spans="1:9" ht="47.25">
      <c r="A788" s="28" t="s">
        <v>265</v>
      </c>
      <c r="B788" s="29" t="s">
        <v>195</v>
      </c>
      <c r="C788" s="29" t="s">
        <v>180</v>
      </c>
      <c r="D788" s="29" t="s">
        <v>175</v>
      </c>
      <c r="E788" s="29" t="s">
        <v>957</v>
      </c>
      <c r="F788" s="29" t="s">
        <v>160</v>
      </c>
      <c r="G788" s="53">
        <v>15.5</v>
      </c>
      <c r="H788" s="53"/>
      <c r="I788" s="53"/>
    </row>
    <row r="789" spans="1:9" ht="31.5">
      <c r="A789" s="28" t="s">
        <v>136</v>
      </c>
      <c r="B789" s="29" t="s">
        <v>195</v>
      </c>
      <c r="C789" s="29" t="s">
        <v>180</v>
      </c>
      <c r="D789" s="29" t="s">
        <v>175</v>
      </c>
      <c r="E789" s="29" t="s">
        <v>580</v>
      </c>
      <c r="F789" s="50"/>
      <c r="G789" s="53">
        <f>SUM(G790)</f>
        <v>110199.2</v>
      </c>
      <c r="H789" s="53"/>
      <c r="I789" s="53"/>
    </row>
    <row r="790" spans="1:9" ht="78.75">
      <c r="A790" s="27" t="s">
        <v>381</v>
      </c>
      <c r="B790" s="29" t="s">
        <v>195</v>
      </c>
      <c r="C790" s="29" t="s">
        <v>180</v>
      </c>
      <c r="D790" s="29" t="s">
        <v>175</v>
      </c>
      <c r="E790" s="29" t="s">
        <v>780</v>
      </c>
      <c r="F790" s="50"/>
      <c r="G790" s="53">
        <f>SUM(G791+G792)</f>
        <v>110199.2</v>
      </c>
      <c r="H790" s="53"/>
      <c r="I790" s="53"/>
    </row>
    <row r="791" spans="1:9" ht="47.25">
      <c r="A791" s="28" t="s">
        <v>173</v>
      </c>
      <c r="B791" s="29" t="s">
        <v>195</v>
      </c>
      <c r="C791" s="29" t="s">
        <v>180</v>
      </c>
      <c r="D791" s="29" t="s">
        <v>175</v>
      </c>
      <c r="E791" s="29" t="s">
        <v>780</v>
      </c>
      <c r="F791" s="50" t="s">
        <v>246</v>
      </c>
      <c r="G791" s="53">
        <v>109799.2</v>
      </c>
      <c r="H791" s="53"/>
      <c r="I791" s="53"/>
    </row>
    <row r="792" spans="1:9" ht="15.75">
      <c r="A792" s="131" t="s">
        <v>252</v>
      </c>
      <c r="B792" s="29" t="s">
        <v>195</v>
      </c>
      <c r="C792" s="29" t="s">
        <v>180</v>
      </c>
      <c r="D792" s="29" t="s">
        <v>175</v>
      </c>
      <c r="E792" s="29" t="s">
        <v>780</v>
      </c>
      <c r="F792" s="50" t="s">
        <v>253</v>
      </c>
      <c r="G792" s="53">
        <v>400</v>
      </c>
      <c r="H792" s="53"/>
      <c r="I792" s="53"/>
    </row>
    <row r="793" spans="1:9" ht="15.75">
      <c r="A793" s="26" t="s">
        <v>188</v>
      </c>
      <c r="B793" s="48" t="s">
        <v>195</v>
      </c>
      <c r="C793" s="49" t="s">
        <v>180</v>
      </c>
      <c r="D793" s="49" t="s">
        <v>176</v>
      </c>
      <c r="E793" s="48"/>
      <c r="F793" s="49"/>
      <c r="G793" s="23">
        <f>SUM(G794+G798)</f>
        <v>27433.9</v>
      </c>
      <c r="H793" s="23">
        <f>SUM(H794+H798)</f>
        <v>18771.2</v>
      </c>
      <c r="I793" s="23">
        <f>SUM(I794+I798)</f>
        <v>23620</v>
      </c>
    </row>
    <row r="794" spans="1:9" ht="63">
      <c r="A794" s="86" t="s">
        <v>607</v>
      </c>
      <c r="B794" s="29" t="s">
        <v>195</v>
      </c>
      <c r="C794" s="50" t="s">
        <v>180</v>
      </c>
      <c r="D794" s="50" t="s">
        <v>176</v>
      </c>
      <c r="E794" s="29" t="s">
        <v>433</v>
      </c>
      <c r="F794" s="50"/>
      <c r="G794" s="53">
        <f>SUM(G795)</f>
        <v>241.7</v>
      </c>
      <c r="H794" s="53">
        <f t="shared" ref="H794:I796" si="56">SUM(H795)</f>
        <v>1500</v>
      </c>
      <c r="I794" s="53">
        <f t="shared" si="56"/>
        <v>1500</v>
      </c>
    </row>
    <row r="795" spans="1:9" ht="31.5">
      <c r="A795" s="27" t="s">
        <v>199</v>
      </c>
      <c r="B795" s="29" t="s">
        <v>195</v>
      </c>
      <c r="C795" s="50" t="s">
        <v>180</v>
      </c>
      <c r="D795" s="50" t="s">
        <v>176</v>
      </c>
      <c r="E795" s="29" t="s">
        <v>578</v>
      </c>
      <c r="F795" s="50"/>
      <c r="G795" s="53">
        <f>SUM(G796)</f>
        <v>241.7</v>
      </c>
      <c r="H795" s="53">
        <f t="shared" si="56"/>
        <v>1500</v>
      </c>
      <c r="I795" s="53">
        <f t="shared" si="56"/>
        <v>1500</v>
      </c>
    </row>
    <row r="796" spans="1:9" ht="78.75">
      <c r="A796" s="86" t="s">
        <v>38</v>
      </c>
      <c r="B796" s="29" t="s">
        <v>195</v>
      </c>
      <c r="C796" s="50" t="s">
        <v>180</v>
      </c>
      <c r="D796" s="50" t="s">
        <v>176</v>
      </c>
      <c r="E796" s="29" t="s">
        <v>579</v>
      </c>
      <c r="F796" s="50"/>
      <c r="G796" s="53">
        <f>SUM(G797)</f>
        <v>241.7</v>
      </c>
      <c r="H796" s="53">
        <f t="shared" si="56"/>
        <v>1500</v>
      </c>
      <c r="I796" s="53">
        <f t="shared" si="56"/>
        <v>1500</v>
      </c>
    </row>
    <row r="797" spans="1:9" ht="47.25">
      <c r="A797" s="28" t="s">
        <v>265</v>
      </c>
      <c r="B797" s="29" t="s">
        <v>195</v>
      </c>
      <c r="C797" s="50" t="s">
        <v>180</v>
      </c>
      <c r="D797" s="50" t="s">
        <v>176</v>
      </c>
      <c r="E797" s="29" t="s">
        <v>579</v>
      </c>
      <c r="F797" s="50" t="s">
        <v>160</v>
      </c>
      <c r="G797" s="53">
        <v>241.7</v>
      </c>
      <c r="H797" s="53">
        <v>1500</v>
      </c>
      <c r="I797" s="53">
        <v>1500</v>
      </c>
    </row>
    <row r="798" spans="1:9" ht="78.75">
      <c r="A798" s="28" t="s">
        <v>133</v>
      </c>
      <c r="B798" s="29" t="s">
        <v>195</v>
      </c>
      <c r="C798" s="50" t="s">
        <v>180</v>
      </c>
      <c r="D798" s="50" t="s">
        <v>176</v>
      </c>
      <c r="E798" s="29" t="s">
        <v>531</v>
      </c>
      <c r="F798" s="50"/>
      <c r="G798" s="53">
        <f>SUM(G799+G809+G821)</f>
        <v>27192.2</v>
      </c>
      <c r="H798" s="53">
        <f>SUM(H799+H809)</f>
        <v>17271.2</v>
      </c>
      <c r="I798" s="53">
        <f>SUM(I799+I809)</f>
        <v>22120</v>
      </c>
    </row>
    <row r="799" spans="1:9" ht="47.25">
      <c r="A799" s="28" t="s">
        <v>115</v>
      </c>
      <c r="B799" s="29" t="s">
        <v>195</v>
      </c>
      <c r="C799" s="50" t="s">
        <v>180</v>
      </c>
      <c r="D799" s="50" t="s">
        <v>176</v>
      </c>
      <c r="E799" s="29" t="s">
        <v>533</v>
      </c>
      <c r="F799" s="50"/>
      <c r="G799" s="53">
        <f>SUM(G803+G800)</f>
        <v>12267.5</v>
      </c>
      <c r="H799" s="53">
        <f>SUM(H803)</f>
        <v>0</v>
      </c>
      <c r="I799" s="53">
        <f>SUM(I803)</f>
        <v>1000</v>
      </c>
    </row>
    <row r="800" spans="1:9" ht="15.75">
      <c r="A800" s="28" t="s">
        <v>25</v>
      </c>
      <c r="B800" s="29" t="s">
        <v>195</v>
      </c>
      <c r="C800" s="29" t="s">
        <v>180</v>
      </c>
      <c r="D800" s="29" t="s">
        <v>176</v>
      </c>
      <c r="E800" s="29" t="s">
        <v>944</v>
      </c>
      <c r="F800" s="29"/>
      <c r="G800" s="53">
        <f>SUM(G801)</f>
        <v>1242.5999999999999</v>
      </c>
      <c r="H800" s="53"/>
      <c r="I800" s="53"/>
    </row>
    <row r="801" spans="1:9" ht="63">
      <c r="A801" s="28" t="s">
        <v>1005</v>
      </c>
      <c r="B801" s="29" t="s">
        <v>195</v>
      </c>
      <c r="C801" s="29" t="s">
        <v>180</v>
      </c>
      <c r="D801" s="29" t="s">
        <v>176</v>
      </c>
      <c r="E801" s="29" t="s">
        <v>1006</v>
      </c>
      <c r="F801" s="29"/>
      <c r="G801" s="53">
        <f>SUM(G802)</f>
        <v>1242.5999999999999</v>
      </c>
      <c r="H801" s="53"/>
      <c r="I801" s="53"/>
    </row>
    <row r="802" spans="1:9" ht="15.75">
      <c r="A802" s="28" t="s">
        <v>157</v>
      </c>
      <c r="B802" s="29" t="s">
        <v>195</v>
      </c>
      <c r="C802" s="29" t="s">
        <v>180</v>
      </c>
      <c r="D802" s="29" t="s">
        <v>176</v>
      </c>
      <c r="E802" s="29" t="s">
        <v>1006</v>
      </c>
      <c r="F802" s="29" t="s">
        <v>210</v>
      </c>
      <c r="G802" s="53">
        <v>1242.5999999999999</v>
      </c>
      <c r="H802" s="53"/>
      <c r="I802" s="53"/>
    </row>
    <row r="803" spans="1:9" ht="31.5">
      <c r="A803" s="27" t="s">
        <v>199</v>
      </c>
      <c r="B803" s="29" t="s">
        <v>195</v>
      </c>
      <c r="C803" s="50" t="s">
        <v>180</v>
      </c>
      <c r="D803" s="50" t="s">
        <v>176</v>
      </c>
      <c r="E803" s="29" t="s">
        <v>534</v>
      </c>
      <c r="F803" s="50"/>
      <c r="G803" s="53">
        <f>SUM(G804+G807)</f>
        <v>11024.9</v>
      </c>
      <c r="H803" s="53">
        <f>SUM(H804)</f>
        <v>0</v>
      </c>
      <c r="I803" s="53">
        <f>SUM(I804)</f>
        <v>1000</v>
      </c>
    </row>
    <row r="804" spans="1:9" ht="63">
      <c r="A804" s="27" t="s">
        <v>0</v>
      </c>
      <c r="B804" s="29" t="s">
        <v>195</v>
      </c>
      <c r="C804" s="50" t="s">
        <v>180</v>
      </c>
      <c r="D804" s="50" t="s">
        <v>176</v>
      </c>
      <c r="E804" s="29" t="s">
        <v>535</v>
      </c>
      <c r="F804" s="50"/>
      <c r="G804" s="53">
        <f>SUM(G805+G806)</f>
        <v>6300</v>
      </c>
      <c r="H804" s="53">
        <f>SUM(H805)</f>
        <v>0</v>
      </c>
      <c r="I804" s="53">
        <f>SUM(I805)</f>
        <v>1000</v>
      </c>
    </row>
    <row r="805" spans="1:9" ht="47.25">
      <c r="A805" s="28" t="s">
        <v>265</v>
      </c>
      <c r="B805" s="29" t="s">
        <v>195</v>
      </c>
      <c r="C805" s="50" t="s">
        <v>180</v>
      </c>
      <c r="D805" s="50" t="s">
        <v>176</v>
      </c>
      <c r="E805" s="29" t="s">
        <v>535</v>
      </c>
      <c r="F805" s="50" t="s">
        <v>160</v>
      </c>
      <c r="G805" s="53"/>
      <c r="H805" s="53"/>
      <c r="I805" s="53">
        <v>1000</v>
      </c>
    </row>
    <row r="806" spans="1:9" ht="47.25">
      <c r="A806" s="28" t="s">
        <v>173</v>
      </c>
      <c r="B806" s="29" t="s">
        <v>195</v>
      </c>
      <c r="C806" s="29" t="s">
        <v>180</v>
      </c>
      <c r="D806" s="29" t="s">
        <v>176</v>
      </c>
      <c r="E806" s="29" t="s">
        <v>535</v>
      </c>
      <c r="F806" s="29" t="s">
        <v>246</v>
      </c>
      <c r="G806" s="53">
        <v>6300</v>
      </c>
      <c r="H806" s="53"/>
      <c r="I806" s="53"/>
    </row>
    <row r="807" spans="1:9" ht="110.25">
      <c r="A807" s="131" t="s">
        <v>1081</v>
      </c>
      <c r="B807" s="132" t="s">
        <v>195</v>
      </c>
      <c r="C807" s="132" t="s">
        <v>180</v>
      </c>
      <c r="D807" s="132" t="s">
        <v>176</v>
      </c>
      <c r="E807" s="132" t="s">
        <v>1082</v>
      </c>
      <c r="F807" s="132"/>
      <c r="G807" s="53">
        <f>SUM(G808)</f>
        <v>4724.8999999999996</v>
      </c>
      <c r="H807" s="53"/>
      <c r="I807" s="53"/>
    </row>
    <row r="808" spans="1:9" ht="47.25">
      <c r="A808" s="131" t="s">
        <v>265</v>
      </c>
      <c r="B808" s="132" t="s">
        <v>195</v>
      </c>
      <c r="C808" s="132" t="s">
        <v>180</v>
      </c>
      <c r="D808" s="132" t="s">
        <v>176</v>
      </c>
      <c r="E808" s="132" t="s">
        <v>1082</v>
      </c>
      <c r="F808" s="132" t="s">
        <v>160</v>
      </c>
      <c r="G808" s="53">
        <v>4724.8999999999996</v>
      </c>
      <c r="H808" s="53"/>
      <c r="I808" s="53"/>
    </row>
    <row r="809" spans="1:9" ht="63">
      <c r="A809" s="28" t="s">
        <v>129</v>
      </c>
      <c r="B809" s="29" t="s">
        <v>195</v>
      </c>
      <c r="C809" s="50" t="s">
        <v>180</v>
      </c>
      <c r="D809" s="50" t="s">
        <v>176</v>
      </c>
      <c r="E809" s="29" t="s">
        <v>536</v>
      </c>
      <c r="F809" s="50"/>
      <c r="G809" s="53">
        <f>SUM(G815+G810)</f>
        <v>12660.7</v>
      </c>
      <c r="H809" s="53">
        <f>SUM(H815)</f>
        <v>17271.2</v>
      </c>
      <c r="I809" s="53">
        <f>SUM(I815)</f>
        <v>21120</v>
      </c>
    </row>
    <row r="810" spans="1:9" ht="15.75">
      <c r="A810" s="28" t="s">
        <v>25</v>
      </c>
      <c r="B810" s="29" t="s">
        <v>195</v>
      </c>
      <c r="C810" s="29" t="s">
        <v>180</v>
      </c>
      <c r="D810" s="29" t="s">
        <v>176</v>
      </c>
      <c r="E810" s="29" t="s">
        <v>946</v>
      </c>
      <c r="F810" s="29"/>
      <c r="G810" s="53">
        <f>G811+G813</f>
        <v>7647.1</v>
      </c>
      <c r="H810" s="53"/>
      <c r="I810" s="53"/>
    </row>
    <row r="811" spans="1:9" ht="63">
      <c r="A811" s="28" t="s">
        <v>295</v>
      </c>
      <c r="B811" s="29" t="s">
        <v>195</v>
      </c>
      <c r="C811" s="29" t="s">
        <v>180</v>
      </c>
      <c r="D811" s="29" t="s">
        <v>176</v>
      </c>
      <c r="E811" s="29" t="s">
        <v>947</v>
      </c>
      <c r="F811" s="29"/>
      <c r="G811" s="53">
        <f>SUM(G812)</f>
        <v>4143.6000000000004</v>
      </c>
      <c r="H811" s="53"/>
      <c r="I811" s="53"/>
    </row>
    <row r="812" spans="1:9" ht="15.75">
      <c r="A812" s="28" t="s">
        <v>157</v>
      </c>
      <c r="B812" s="29" t="s">
        <v>195</v>
      </c>
      <c r="C812" s="29" t="s">
        <v>180</v>
      </c>
      <c r="D812" s="29" t="s">
        <v>176</v>
      </c>
      <c r="E812" s="29" t="s">
        <v>947</v>
      </c>
      <c r="F812" s="29" t="s">
        <v>210</v>
      </c>
      <c r="G812" s="53">
        <v>4143.6000000000004</v>
      </c>
      <c r="H812" s="53"/>
      <c r="I812" s="53"/>
    </row>
    <row r="813" spans="1:9" ht="126">
      <c r="A813" s="64" t="s">
        <v>382</v>
      </c>
      <c r="B813" s="29" t="s">
        <v>195</v>
      </c>
      <c r="C813" s="29" t="s">
        <v>180</v>
      </c>
      <c r="D813" s="29" t="s">
        <v>176</v>
      </c>
      <c r="E813" s="29" t="s">
        <v>950</v>
      </c>
      <c r="F813" s="29"/>
      <c r="G813" s="53">
        <f>SUM(G814)</f>
        <v>3503.5</v>
      </c>
      <c r="H813" s="53"/>
      <c r="I813" s="53"/>
    </row>
    <row r="814" spans="1:9" ht="15.75">
      <c r="A814" s="28" t="s">
        <v>157</v>
      </c>
      <c r="B814" s="29" t="s">
        <v>195</v>
      </c>
      <c r="C814" s="29" t="s">
        <v>180</v>
      </c>
      <c r="D814" s="29" t="s">
        <v>176</v>
      </c>
      <c r="E814" s="29" t="s">
        <v>950</v>
      </c>
      <c r="F814" s="29" t="s">
        <v>210</v>
      </c>
      <c r="G814" s="53">
        <v>3503.5</v>
      </c>
      <c r="H814" s="53"/>
      <c r="I814" s="53"/>
    </row>
    <row r="815" spans="1:9" ht="31.5">
      <c r="A815" s="27" t="s">
        <v>199</v>
      </c>
      <c r="B815" s="29" t="s">
        <v>195</v>
      </c>
      <c r="C815" s="50" t="s">
        <v>180</v>
      </c>
      <c r="D815" s="50" t="s">
        <v>176</v>
      </c>
      <c r="E815" s="29" t="s">
        <v>537</v>
      </c>
      <c r="F815" s="50"/>
      <c r="G815" s="53">
        <f>SUM(G818+G816)</f>
        <v>5013.6000000000004</v>
      </c>
      <c r="H815" s="53">
        <f>SUM(H818+H816)</f>
        <v>17271.2</v>
      </c>
      <c r="I815" s="53">
        <f>SUM(I818+I816)</f>
        <v>21120</v>
      </c>
    </row>
    <row r="816" spans="1:9" ht="63">
      <c r="A816" s="28" t="s">
        <v>295</v>
      </c>
      <c r="B816" s="29" t="s">
        <v>195</v>
      </c>
      <c r="C816" s="50" t="s">
        <v>180</v>
      </c>
      <c r="D816" s="50" t="s">
        <v>176</v>
      </c>
      <c r="E816" s="29" t="s">
        <v>538</v>
      </c>
      <c r="F816" s="50"/>
      <c r="G816" s="53">
        <f>SUM(G817:G817)</f>
        <v>363</v>
      </c>
      <c r="H816" s="53">
        <f>SUM(H817:H817)</f>
        <v>0</v>
      </c>
      <c r="I816" s="53">
        <f>SUM(I817:I817)</f>
        <v>1000</v>
      </c>
    </row>
    <row r="817" spans="1:10" ht="47.25">
      <c r="A817" s="28" t="s">
        <v>265</v>
      </c>
      <c r="B817" s="29" t="s">
        <v>195</v>
      </c>
      <c r="C817" s="50" t="s">
        <v>180</v>
      </c>
      <c r="D817" s="50" t="s">
        <v>176</v>
      </c>
      <c r="E817" s="29" t="s">
        <v>538</v>
      </c>
      <c r="F817" s="50" t="s">
        <v>160</v>
      </c>
      <c r="G817" s="53">
        <v>363</v>
      </c>
      <c r="H817" s="53"/>
      <c r="I817" s="53">
        <v>1000</v>
      </c>
    </row>
    <row r="818" spans="1:10" ht="110.25">
      <c r="A818" s="27" t="s">
        <v>258</v>
      </c>
      <c r="B818" s="29" t="s">
        <v>195</v>
      </c>
      <c r="C818" s="50" t="s">
        <v>180</v>
      </c>
      <c r="D818" s="50" t="s">
        <v>176</v>
      </c>
      <c r="E818" s="29" t="s">
        <v>781</v>
      </c>
      <c r="F818" s="50"/>
      <c r="G818" s="53">
        <f>SUM(G820)</f>
        <v>4650.6000000000004</v>
      </c>
      <c r="H818" s="53">
        <f>SUM(H819)</f>
        <v>17271.2</v>
      </c>
      <c r="I818" s="53">
        <f>SUM(I819)</f>
        <v>20120</v>
      </c>
    </row>
    <row r="819" spans="1:10" ht="47.25">
      <c r="A819" s="28" t="s">
        <v>265</v>
      </c>
      <c r="B819" s="29" t="s">
        <v>195</v>
      </c>
      <c r="C819" s="50" t="s">
        <v>180</v>
      </c>
      <c r="D819" s="50" t="s">
        <v>176</v>
      </c>
      <c r="E819" s="29" t="s">
        <v>781</v>
      </c>
      <c r="F819" s="50" t="s">
        <v>160</v>
      </c>
      <c r="G819" s="53"/>
      <c r="H819" s="53">
        <v>17271.2</v>
      </c>
      <c r="I819" s="53">
        <v>20120</v>
      </c>
    </row>
    <row r="820" spans="1:10" ht="15.75">
      <c r="A820" s="131" t="s">
        <v>252</v>
      </c>
      <c r="B820" s="29" t="s">
        <v>195</v>
      </c>
      <c r="C820" s="50" t="s">
        <v>180</v>
      </c>
      <c r="D820" s="50" t="s">
        <v>176</v>
      </c>
      <c r="E820" s="29" t="s">
        <v>781</v>
      </c>
      <c r="F820" s="50" t="s">
        <v>253</v>
      </c>
      <c r="G820" s="53">
        <v>4650.6000000000004</v>
      </c>
      <c r="H820" s="53"/>
      <c r="I820" s="53"/>
    </row>
    <row r="821" spans="1:10" ht="31.5">
      <c r="A821" s="131" t="s">
        <v>1083</v>
      </c>
      <c r="B821" s="132" t="s">
        <v>195</v>
      </c>
      <c r="C821" s="132" t="s">
        <v>180</v>
      </c>
      <c r="D821" s="132" t="s">
        <v>176</v>
      </c>
      <c r="E821" s="132" t="s">
        <v>1085</v>
      </c>
      <c r="F821" s="132"/>
      <c r="G821" s="53">
        <f>SUM(G822:G822)</f>
        <v>2264</v>
      </c>
      <c r="H821" s="53"/>
      <c r="I821" s="53"/>
    </row>
    <row r="822" spans="1:10" ht="15.75">
      <c r="A822" s="131" t="s">
        <v>25</v>
      </c>
      <c r="B822" s="132" t="s">
        <v>195</v>
      </c>
      <c r="C822" s="132" t="s">
        <v>180</v>
      </c>
      <c r="D822" s="132" t="s">
        <v>176</v>
      </c>
      <c r="E822" s="132" t="s">
        <v>1086</v>
      </c>
      <c r="F822" s="132"/>
      <c r="G822" s="53">
        <f>SUM(G823:G823)</f>
        <v>2264</v>
      </c>
      <c r="H822" s="53"/>
      <c r="I822" s="53"/>
    </row>
    <row r="823" spans="1:10" ht="63">
      <c r="A823" s="131" t="s">
        <v>1084</v>
      </c>
      <c r="B823" s="132" t="s">
        <v>195</v>
      </c>
      <c r="C823" s="132" t="s">
        <v>180</v>
      </c>
      <c r="D823" s="132" t="s">
        <v>176</v>
      </c>
      <c r="E823" s="132" t="s">
        <v>1087</v>
      </c>
      <c r="F823" s="132"/>
      <c r="G823" s="53">
        <f>SUM(G824:G824)</f>
        <v>2264</v>
      </c>
      <c r="H823" s="53"/>
      <c r="I823" s="53"/>
    </row>
    <row r="824" spans="1:10" ht="15.75">
      <c r="A824" s="131" t="s">
        <v>157</v>
      </c>
      <c r="B824" s="132" t="s">
        <v>195</v>
      </c>
      <c r="C824" s="132" t="s">
        <v>180</v>
      </c>
      <c r="D824" s="132" t="s">
        <v>176</v>
      </c>
      <c r="E824" s="132" t="s">
        <v>1087</v>
      </c>
      <c r="F824" s="132" t="s">
        <v>210</v>
      </c>
      <c r="G824" s="53">
        <v>2264</v>
      </c>
      <c r="H824" s="53"/>
      <c r="I824" s="53"/>
    </row>
    <row r="825" spans="1:10" ht="15.75">
      <c r="A825" s="94" t="s">
        <v>6</v>
      </c>
      <c r="B825" s="48" t="s">
        <v>195</v>
      </c>
      <c r="C825" s="49" t="s">
        <v>180</v>
      </c>
      <c r="D825" s="49" t="s">
        <v>177</v>
      </c>
      <c r="E825" s="29"/>
      <c r="F825" s="50"/>
      <c r="G825" s="23">
        <f>SUM(G829+G844+G837+G854+G826)</f>
        <v>53009.299999999996</v>
      </c>
      <c r="H825" s="23">
        <f>SUM(H829+H844+H837+H854)</f>
        <v>31969.200000000001</v>
      </c>
      <c r="I825" s="23">
        <f>SUM(I829+I844+I837+I854)</f>
        <v>31286.6</v>
      </c>
    </row>
    <row r="826" spans="1:10" ht="63">
      <c r="A826" s="86" t="s">
        <v>607</v>
      </c>
      <c r="B826" s="29" t="s">
        <v>195</v>
      </c>
      <c r="C826" s="50" t="s">
        <v>180</v>
      </c>
      <c r="D826" s="50" t="s">
        <v>177</v>
      </c>
      <c r="E826" s="29" t="s">
        <v>433</v>
      </c>
      <c r="F826" s="50"/>
      <c r="G826" s="53">
        <f>SUM(G827)</f>
        <v>1022.4</v>
      </c>
      <c r="H826" s="23"/>
      <c r="I826" s="23"/>
    </row>
    <row r="827" spans="1:10" ht="94.5">
      <c r="A827" s="28" t="s">
        <v>312</v>
      </c>
      <c r="B827" s="29" t="s">
        <v>195</v>
      </c>
      <c r="C827" s="50" t="s">
        <v>180</v>
      </c>
      <c r="D827" s="50" t="s">
        <v>177</v>
      </c>
      <c r="E827" s="29" t="s">
        <v>1013</v>
      </c>
      <c r="F827" s="50"/>
      <c r="G827" s="53">
        <f>SUM(G828)</f>
        <v>1022.4</v>
      </c>
      <c r="H827" s="23"/>
      <c r="I827" s="23"/>
    </row>
    <row r="828" spans="1:10" ht="15.75">
      <c r="A828" s="28" t="s">
        <v>157</v>
      </c>
      <c r="B828" s="29" t="s">
        <v>195</v>
      </c>
      <c r="C828" s="50" t="s">
        <v>180</v>
      </c>
      <c r="D828" s="50" t="s">
        <v>177</v>
      </c>
      <c r="E828" s="29" t="s">
        <v>1010</v>
      </c>
      <c r="F828" s="29" t="s">
        <v>210</v>
      </c>
      <c r="G828" s="53">
        <v>1022.4</v>
      </c>
      <c r="H828" s="23"/>
      <c r="I828" s="23"/>
    </row>
    <row r="829" spans="1:10" ht="78.75">
      <c r="A829" s="28" t="s">
        <v>133</v>
      </c>
      <c r="B829" s="29" t="s">
        <v>195</v>
      </c>
      <c r="C829" s="50" t="s">
        <v>180</v>
      </c>
      <c r="D829" s="50" t="s">
        <v>177</v>
      </c>
      <c r="E829" s="29" t="s">
        <v>531</v>
      </c>
      <c r="F829" s="50"/>
      <c r="G829" s="53">
        <f>SUM(G830)</f>
        <v>942.6</v>
      </c>
      <c r="H829" s="53">
        <f>SUM(H830)</f>
        <v>0</v>
      </c>
      <c r="I829" s="53">
        <f>SUM(I830)</f>
        <v>1000</v>
      </c>
    </row>
    <row r="830" spans="1:10" ht="47.25">
      <c r="A830" s="28" t="s">
        <v>110</v>
      </c>
      <c r="B830" s="29" t="s">
        <v>195</v>
      </c>
      <c r="C830" s="50" t="s">
        <v>180</v>
      </c>
      <c r="D830" s="50" t="s">
        <v>177</v>
      </c>
      <c r="E830" s="29" t="s">
        <v>594</v>
      </c>
      <c r="F830" s="50"/>
      <c r="G830" s="53">
        <f>SUM(G834+G831)</f>
        <v>942.6</v>
      </c>
      <c r="H830" s="53">
        <f>SUM(H834)</f>
        <v>0</v>
      </c>
      <c r="I830" s="53">
        <f>SUM(I834)</f>
        <v>1000</v>
      </c>
    </row>
    <row r="831" spans="1:10" ht="15.75">
      <c r="A831" s="28" t="s">
        <v>25</v>
      </c>
      <c r="B831" s="29" t="s">
        <v>195</v>
      </c>
      <c r="C831" s="29" t="s">
        <v>180</v>
      </c>
      <c r="D831" s="29" t="s">
        <v>177</v>
      </c>
      <c r="E831" s="29" t="s">
        <v>952</v>
      </c>
      <c r="F831" s="29"/>
      <c r="G831" s="53">
        <f>SUM(G832:G832)</f>
        <v>939</v>
      </c>
      <c r="H831" s="53"/>
      <c r="I831" s="53"/>
      <c r="J831" s="122"/>
    </row>
    <row r="832" spans="1:10" ht="15.75">
      <c r="A832" s="28" t="s">
        <v>296</v>
      </c>
      <c r="B832" s="29" t="s">
        <v>195</v>
      </c>
      <c r="C832" s="29" t="s">
        <v>180</v>
      </c>
      <c r="D832" s="29" t="s">
        <v>177</v>
      </c>
      <c r="E832" s="29" t="s">
        <v>953</v>
      </c>
      <c r="F832" s="29"/>
      <c r="G832" s="53">
        <f>SUM(G833:G833)</f>
        <v>939</v>
      </c>
      <c r="H832" s="53"/>
      <c r="I832" s="53"/>
      <c r="J832" s="122"/>
    </row>
    <row r="833" spans="1:9" ht="15.75">
      <c r="A833" s="28" t="s">
        <v>157</v>
      </c>
      <c r="B833" s="29" t="s">
        <v>195</v>
      </c>
      <c r="C833" s="29" t="s">
        <v>180</v>
      </c>
      <c r="D833" s="29" t="s">
        <v>177</v>
      </c>
      <c r="E833" s="29" t="s">
        <v>953</v>
      </c>
      <c r="F833" s="29" t="s">
        <v>210</v>
      </c>
      <c r="G833" s="53">
        <v>939</v>
      </c>
      <c r="H833" s="53"/>
      <c r="I833" s="53"/>
    </row>
    <row r="834" spans="1:9" ht="31.5">
      <c r="A834" s="27" t="s">
        <v>199</v>
      </c>
      <c r="B834" s="29" t="s">
        <v>195</v>
      </c>
      <c r="C834" s="50" t="s">
        <v>180</v>
      </c>
      <c r="D834" s="50" t="s">
        <v>177</v>
      </c>
      <c r="E834" s="29" t="s">
        <v>539</v>
      </c>
      <c r="F834" s="50"/>
      <c r="G834" s="53">
        <f>SUM(G835)</f>
        <v>3.6</v>
      </c>
      <c r="H834" s="53">
        <f>SUM(H835)</f>
        <v>0</v>
      </c>
      <c r="I834" s="53">
        <f>SUM(I835)</f>
        <v>1000</v>
      </c>
    </row>
    <row r="835" spans="1:9" ht="15.75">
      <c r="A835" s="27" t="s">
        <v>296</v>
      </c>
      <c r="B835" s="29" t="s">
        <v>195</v>
      </c>
      <c r="C835" s="50" t="s">
        <v>180</v>
      </c>
      <c r="D835" s="50" t="s">
        <v>177</v>
      </c>
      <c r="E835" s="29" t="s">
        <v>540</v>
      </c>
      <c r="F835" s="50"/>
      <c r="G835" s="53">
        <f>SUM(G836:G836)</f>
        <v>3.6</v>
      </c>
      <c r="H835" s="53">
        <f>SUM(H836:H836)</f>
        <v>0</v>
      </c>
      <c r="I835" s="53">
        <f>SUM(I836:I836)</f>
        <v>1000</v>
      </c>
    </row>
    <row r="836" spans="1:9" ht="47.25">
      <c r="A836" s="28" t="s">
        <v>265</v>
      </c>
      <c r="B836" s="29" t="s">
        <v>195</v>
      </c>
      <c r="C836" s="50" t="s">
        <v>180</v>
      </c>
      <c r="D836" s="50" t="s">
        <v>177</v>
      </c>
      <c r="E836" s="29" t="s">
        <v>540</v>
      </c>
      <c r="F836" s="50" t="s">
        <v>160</v>
      </c>
      <c r="G836" s="53">
        <v>3.6</v>
      </c>
      <c r="H836" s="53"/>
      <c r="I836" s="53">
        <v>1000</v>
      </c>
    </row>
    <row r="837" spans="1:9" ht="63">
      <c r="A837" s="28" t="s">
        <v>673</v>
      </c>
      <c r="B837" s="29" t="s">
        <v>195</v>
      </c>
      <c r="C837" s="50" t="s">
        <v>180</v>
      </c>
      <c r="D837" s="50" t="s">
        <v>177</v>
      </c>
      <c r="E837" s="29" t="s">
        <v>656</v>
      </c>
      <c r="F837" s="50"/>
      <c r="G837" s="53">
        <f>SUM(G841+G838)</f>
        <v>14908</v>
      </c>
      <c r="H837" s="53"/>
      <c r="I837" s="53"/>
    </row>
    <row r="838" spans="1:9" ht="94.5">
      <c r="A838" s="131" t="s">
        <v>312</v>
      </c>
      <c r="B838" s="132" t="s">
        <v>195</v>
      </c>
      <c r="C838" s="132" t="s">
        <v>180</v>
      </c>
      <c r="D838" s="132" t="s">
        <v>177</v>
      </c>
      <c r="E838" s="132" t="s">
        <v>1092</v>
      </c>
      <c r="F838" s="132"/>
      <c r="G838" s="53">
        <f>SUM(G839:G839)</f>
        <v>572.79999999999995</v>
      </c>
      <c r="H838" s="53"/>
      <c r="I838" s="53"/>
    </row>
    <row r="839" spans="1:9" ht="31.5">
      <c r="A839" s="131" t="s">
        <v>1091</v>
      </c>
      <c r="B839" s="132" t="s">
        <v>195</v>
      </c>
      <c r="C839" s="132" t="s">
        <v>180</v>
      </c>
      <c r="D839" s="132" t="s">
        <v>177</v>
      </c>
      <c r="E839" s="132" t="s">
        <v>1093</v>
      </c>
      <c r="F839" s="132"/>
      <c r="G839" s="53">
        <f>SUM(G840:G840)</f>
        <v>572.79999999999995</v>
      </c>
      <c r="H839" s="53"/>
      <c r="I839" s="53"/>
    </row>
    <row r="840" spans="1:9" ht="15.75">
      <c r="A840" s="131" t="s">
        <v>157</v>
      </c>
      <c r="B840" s="132" t="s">
        <v>195</v>
      </c>
      <c r="C840" s="132" t="s">
        <v>180</v>
      </c>
      <c r="D840" s="132" t="s">
        <v>177</v>
      </c>
      <c r="E840" s="132" t="s">
        <v>1093</v>
      </c>
      <c r="F840" s="132" t="s">
        <v>210</v>
      </c>
      <c r="G840" s="53">
        <v>572.79999999999995</v>
      </c>
      <c r="H840" s="53"/>
      <c r="I840" s="53"/>
    </row>
    <row r="841" spans="1:9" ht="31.5">
      <c r="A841" s="27" t="s">
        <v>199</v>
      </c>
      <c r="B841" s="29" t="s">
        <v>195</v>
      </c>
      <c r="C841" s="50" t="s">
        <v>180</v>
      </c>
      <c r="D841" s="50" t="s">
        <v>177</v>
      </c>
      <c r="E841" s="29" t="s">
        <v>661</v>
      </c>
      <c r="F841" s="50"/>
      <c r="G841" s="53">
        <f>SUM(G842)</f>
        <v>14335.2</v>
      </c>
      <c r="H841" s="53"/>
      <c r="I841" s="53"/>
    </row>
    <row r="842" spans="1:9" ht="31.5">
      <c r="A842" s="63" t="s">
        <v>660</v>
      </c>
      <c r="B842" s="29" t="s">
        <v>195</v>
      </c>
      <c r="C842" s="50" t="s">
        <v>180</v>
      </c>
      <c r="D842" s="50" t="s">
        <v>177</v>
      </c>
      <c r="E842" s="29" t="s">
        <v>782</v>
      </c>
      <c r="F842" s="50"/>
      <c r="G842" s="53">
        <f>SUM(G843:G843)</f>
        <v>14335.2</v>
      </c>
      <c r="H842" s="53"/>
      <c r="I842" s="53"/>
    </row>
    <row r="843" spans="1:9" ht="47.25">
      <c r="A843" s="28" t="s">
        <v>265</v>
      </c>
      <c r="B843" s="29" t="s">
        <v>195</v>
      </c>
      <c r="C843" s="50" t="s">
        <v>180</v>
      </c>
      <c r="D843" s="50" t="s">
        <v>177</v>
      </c>
      <c r="E843" s="29" t="s">
        <v>782</v>
      </c>
      <c r="F843" s="50" t="s">
        <v>160</v>
      </c>
      <c r="G843" s="53">
        <v>14335.2</v>
      </c>
      <c r="H843" s="53"/>
      <c r="I843" s="53"/>
    </row>
    <row r="844" spans="1:9" ht="63">
      <c r="A844" s="28" t="s">
        <v>134</v>
      </c>
      <c r="B844" s="29" t="s">
        <v>195</v>
      </c>
      <c r="C844" s="50" t="s">
        <v>180</v>
      </c>
      <c r="D844" s="50" t="s">
        <v>177</v>
      </c>
      <c r="E844" s="29" t="s">
        <v>541</v>
      </c>
      <c r="F844" s="50"/>
      <c r="G844" s="53">
        <f>SUM(G851+G845+G848)</f>
        <v>20237</v>
      </c>
      <c r="H844" s="53"/>
      <c r="I844" s="53"/>
    </row>
    <row r="845" spans="1:9" ht="94.5">
      <c r="A845" s="28" t="s">
        <v>312</v>
      </c>
      <c r="B845" s="29" t="s">
        <v>195</v>
      </c>
      <c r="C845" s="29" t="s">
        <v>180</v>
      </c>
      <c r="D845" s="29" t="s">
        <v>177</v>
      </c>
      <c r="E845" s="29" t="s">
        <v>964</v>
      </c>
      <c r="F845" s="29"/>
      <c r="G845" s="53">
        <f>SUM(G846)</f>
        <v>2518.1</v>
      </c>
      <c r="H845" s="53"/>
      <c r="I845" s="53"/>
    </row>
    <row r="846" spans="1:9" ht="31.5">
      <c r="A846" s="28" t="s">
        <v>965</v>
      </c>
      <c r="B846" s="29" t="s">
        <v>195</v>
      </c>
      <c r="C846" s="29" t="s">
        <v>180</v>
      </c>
      <c r="D846" s="29" t="s">
        <v>177</v>
      </c>
      <c r="E846" s="29" t="s">
        <v>966</v>
      </c>
      <c r="F846" s="29"/>
      <c r="G846" s="53">
        <f>SUM(G847)</f>
        <v>2518.1</v>
      </c>
      <c r="H846" s="53"/>
      <c r="I846" s="53"/>
    </row>
    <row r="847" spans="1:9" ht="15.75">
      <c r="A847" s="28" t="s">
        <v>157</v>
      </c>
      <c r="B847" s="29" t="s">
        <v>195</v>
      </c>
      <c r="C847" s="29" t="s">
        <v>180</v>
      </c>
      <c r="D847" s="29" t="s">
        <v>177</v>
      </c>
      <c r="E847" s="29" t="s">
        <v>966</v>
      </c>
      <c r="F847" s="29" t="s">
        <v>210</v>
      </c>
      <c r="G847" s="53">
        <v>2518.1</v>
      </c>
      <c r="H847" s="53"/>
      <c r="I847" s="53"/>
    </row>
    <row r="848" spans="1:9" ht="31.5">
      <c r="A848" s="28" t="s">
        <v>199</v>
      </c>
      <c r="B848" s="29" t="s">
        <v>195</v>
      </c>
      <c r="C848" s="29" t="s">
        <v>180</v>
      </c>
      <c r="D848" s="29" t="s">
        <v>177</v>
      </c>
      <c r="E848" s="29" t="s">
        <v>967</v>
      </c>
      <c r="F848" s="29"/>
      <c r="G848" s="53">
        <f>SUM(G849)</f>
        <v>4015.9</v>
      </c>
      <c r="H848" s="53"/>
      <c r="I848" s="53"/>
    </row>
    <row r="849" spans="1:9" ht="31.5">
      <c r="A849" s="28" t="s">
        <v>965</v>
      </c>
      <c r="B849" s="29" t="s">
        <v>195</v>
      </c>
      <c r="C849" s="29" t="s">
        <v>180</v>
      </c>
      <c r="D849" s="29" t="s">
        <v>177</v>
      </c>
      <c r="E849" s="29" t="s">
        <v>968</v>
      </c>
      <c r="F849" s="29"/>
      <c r="G849" s="53">
        <f>SUM(G850)</f>
        <v>4015.9</v>
      </c>
      <c r="H849" s="53"/>
      <c r="I849" s="53"/>
    </row>
    <row r="850" spans="1:9" ht="47.25">
      <c r="A850" s="28" t="s">
        <v>265</v>
      </c>
      <c r="B850" s="29" t="s">
        <v>195</v>
      </c>
      <c r="C850" s="29" t="s">
        <v>180</v>
      </c>
      <c r="D850" s="29" t="s">
        <v>177</v>
      </c>
      <c r="E850" s="29" t="s">
        <v>968</v>
      </c>
      <c r="F850" s="29" t="s">
        <v>160</v>
      </c>
      <c r="G850" s="53">
        <v>4015.9</v>
      </c>
      <c r="H850" s="53"/>
      <c r="I850" s="53"/>
    </row>
    <row r="851" spans="1:9" ht="31.5">
      <c r="A851" s="27" t="s">
        <v>106</v>
      </c>
      <c r="B851" s="29" t="s">
        <v>195</v>
      </c>
      <c r="C851" s="50" t="s">
        <v>180</v>
      </c>
      <c r="D851" s="50" t="s">
        <v>177</v>
      </c>
      <c r="E851" s="29" t="s">
        <v>542</v>
      </c>
      <c r="F851" s="50"/>
      <c r="G851" s="53">
        <f>SUM(G852)</f>
        <v>13703</v>
      </c>
      <c r="H851" s="53"/>
      <c r="I851" s="53"/>
    </row>
    <row r="852" spans="1:9" ht="31.5">
      <c r="A852" s="27" t="s">
        <v>241</v>
      </c>
      <c r="B852" s="29" t="s">
        <v>195</v>
      </c>
      <c r="C852" s="50" t="s">
        <v>180</v>
      </c>
      <c r="D852" s="50" t="s">
        <v>177</v>
      </c>
      <c r="E852" s="29" t="s">
        <v>543</v>
      </c>
      <c r="F852" s="50"/>
      <c r="G852" s="53">
        <f>SUM(G853)</f>
        <v>13703</v>
      </c>
      <c r="H852" s="53"/>
      <c r="I852" s="53"/>
    </row>
    <row r="853" spans="1:9" ht="47.25">
      <c r="A853" s="28" t="s">
        <v>265</v>
      </c>
      <c r="B853" s="29" t="s">
        <v>195</v>
      </c>
      <c r="C853" s="50" t="s">
        <v>180</v>
      </c>
      <c r="D853" s="50" t="s">
        <v>177</v>
      </c>
      <c r="E853" s="29" t="s">
        <v>543</v>
      </c>
      <c r="F853" s="50" t="s">
        <v>160</v>
      </c>
      <c r="G853" s="53">
        <v>13703</v>
      </c>
      <c r="H853" s="53"/>
      <c r="I853" s="53"/>
    </row>
    <row r="854" spans="1:9" ht="47.25">
      <c r="A854" s="28" t="s">
        <v>814</v>
      </c>
      <c r="B854" s="29" t="s">
        <v>195</v>
      </c>
      <c r="C854" s="50" t="s">
        <v>180</v>
      </c>
      <c r="D854" s="50" t="s">
        <v>177</v>
      </c>
      <c r="E854" s="29" t="s">
        <v>815</v>
      </c>
      <c r="F854" s="50"/>
      <c r="G854" s="53">
        <f>SUM(G858+G855)</f>
        <v>15899.3</v>
      </c>
      <c r="H854" s="53">
        <f>SUM(H858)</f>
        <v>31969.200000000001</v>
      </c>
      <c r="I854" s="53">
        <f>SUM(I858)</f>
        <v>30286.6</v>
      </c>
    </row>
    <row r="855" spans="1:9" ht="15.75">
      <c r="A855" s="28" t="s">
        <v>25</v>
      </c>
      <c r="B855" s="29" t="s">
        <v>195</v>
      </c>
      <c r="C855" s="29" t="s">
        <v>180</v>
      </c>
      <c r="D855" s="29" t="s">
        <v>177</v>
      </c>
      <c r="E855" s="29" t="s">
        <v>977</v>
      </c>
      <c r="F855" s="29"/>
      <c r="G855" s="53">
        <f>SUM(G856)</f>
        <v>15899.3</v>
      </c>
      <c r="H855" s="53"/>
      <c r="I855" s="53"/>
    </row>
    <row r="856" spans="1:9" ht="15.75">
      <c r="A856" s="28" t="s">
        <v>379</v>
      </c>
      <c r="B856" s="29" t="s">
        <v>195</v>
      </c>
      <c r="C856" s="29" t="s">
        <v>180</v>
      </c>
      <c r="D856" s="29" t="s">
        <v>177</v>
      </c>
      <c r="E856" s="29" t="s">
        <v>978</v>
      </c>
      <c r="F856" s="29"/>
      <c r="G856" s="53">
        <f>SUM(G857)</f>
        <v>15899.3</v>
      </c>
      <c r="H856" s="53"/>
      <c r="I856" s="53"/>
    </row>
    <row r="857" spans="1:9" ht="15.75">
      <c r="A857" s="28" t="s">
        <v>157</v>
      </c>
      <c r="B857" s="29" t="s">
        <v>195</v>
      </c>
      <c r="C857" s="29" t="s">
        <v>180</v>
      </c>
      <c r="D857" s="29" t="s">
        <v>177</v>
      </c>
      <c r="E857" s="29" t="s">
        <v>978</v>
      </c>
      <c r="F857" s="29" t="s">
        <v>210</v>
      </c>
      <c r="G857" s="53">
        <v>15899.3</v>
      </c>
      <c r="H857" s="53"/>
      <c r="I857" s="53"/>
    </row>
    <row r="858" spans="1:9" ht="31.5">
      <c r="A858" s="27" t="s">
        <v>199</v>
      </c>
      <c r="B858" s="29" t="s">
        <v>195</v>
      </c>
      <c r="C858" s="50" t="s">
        <v>180</v>
      </c>
      <c r="D858" s="50" t="s">
        <v>177</v>
      </c>
      <c r="E858" s="29" t="s">
        <v>816</v>
      </c>
      <c r="F858" s="50"/>
      <c r="G858" s="53">
        <f t="shared" ref="G858:I859" si="57">SUM(G859)</f>
        <v>0</v>
      </c>
      <c r="H858" s="53">
        <f t="shared" si="57"/>
        <v>31969.200000000001</v>
      </c>
      <c r="I858" s="53">
        <f t="shared" si="57"/>
        <v>30286.6</v>
      </c>
    </row>
    <row r="859" spans="1:9" ht="15.75">
      <c r="A859" s="28" t="s">
        <v>379</v>
      </c>
      <c r="B859" s="29" t="s">
        <v>195</v>
      </c>
      <c r="C859" s="50" t="s">
        <v>180</v>
      </c>
      <c r="D859" s="50" t="s">
        <v>177</v>
      </c>
      <c r="E859" s="29" t="s">
        <v>979</v>
      </c>
      <c r="F859" s="50"/>
      <c r="G859" s="53">
        <f t="shared" si="57"/>
        <v>0</v>
      </c>
      <c r="H859" s="53">
        <f t="shared" si="57"/>
        <v>31969.200000000001</v>
      </c>
      <c r="I859" s="53">
        <f t="shared" si="57"/>
        <v>30286.6</v>
      </c>
    </row>
    <row r="860" spans="1:9" ht="47.25">
      <c r="A860" s="28" t="s">
        <v>265</v>
      </c>
      <c r="B860" s="29" t="s">
        <v>195</v>
      </c>
      <c r="C860" s="50" t="s">
        <v>180</v>
      </c>
      <c r="D860" s="50" t="s">
        <v>177</v>
      </c>
      <c r="E860" s="29" t="s">
        <v>979</v>
      </c>
      <c r="F860" s="50" t="s">
        <v>160</v>
      </c>
      <c r="G860" s="53"/>
      <c r="H860" s="53">
        <v>31969.200000000001</v>
      </c>
      <c r="I860" s="53">
        <v>30286.6</v>
      </c>
    </row>
    <row r="861" spans="1:9" ht="31.5">
      <c r="A861" s="26" t="s">
        <v>168</v>
      </c>
      <c r="B861" s="48" t="s">
        <v>195</v>
      </c>
      <c r="C861" s="49" t="s">
        <v>180</v>
      </c>
      <c r="D861" s="49" t="s">
        <v>180</v>
      </c>
      <c r="E861" s="48"/>
      <c r="F861" s="49"/>
      <c r="G861" s="23">
        <f>SUM(G862+G878)</f>
        <v>150067.19999999998</v>
      </c>
      <c r="H861" s="23">
        <f>SUM(H862+H878)</f>
        <v>31526.899999999998</v>
      </c>
      <c r="I861" s="23">
        <f>SUM(I862+I878)</f>
        <v>30484.899999999998</v>
      </c>
    </row>
    <row r="862" spans="1:9" ht="78.75">
      <c r="A862" s="28" t="s">
        <v>133</v>
      </c>
      <c r="B862" s="29" t="s">
        <v>195</v>
      </c>
      <c r="C862" s="50" t="s">
        <v>180</v>
      </c>
      <c r="D862" s="50" t="s">
        <v>180</v>
      </c>
      <c r="E862" s="29" t="s">
        <v>833</v>
      </c>
      <c r="F862" s="50"/>
      <c r="G862" s="53">
        <f>SUM(G863+G869)</f>
        <v>149999.9</v>
      </c>
      <c r="H862" s="53">
        <f>SUM(H863+H869)</f>
        <v>31459.599999999999</v>
      </c>
      <c r="I862" s="53">
        <f>SUM(I863+I869)</f>
        <v>30417.599999999999</v>
      </c>
    </row>
    <row r="863" spans="1:9" ht="15.75">
      <c r="A863" s="28" t="s">
        <v>532</v>
      </c>
      <c r="B863" s="29" t="s">
        <v>195</v>
      </c>
      <c r="C863" s="29" t="s">
        <v>180</v>
      </c>
      <c r="D863" s="29" t="s">
        <v>180</v>
      </c>
      <c r="E863" s="29" t="s">
        <v>533</v>
      </c>
      <c r="F863" s="29"/>
      <c r="G863" s="53">
        <f>SUM(G864)</f>
        <v>79245.799999999988</v>
      </c>
      <c r="H863" s="53"/>
      <c r="I863" s="53"/>
    </row>
    <row r="864" spans="1:9" ht="15.75">
      <c r="A864" s="28" t="s">
        <v>806</v>
      </c>
      <c r="B864" s="29" t="s">
        <v>195</v>
      </c>
      <c r="C864" s="29" t="s">
        <v>180</v>
      </c>
      <c r="D864" s="29" t="s">
        <v>180</v>
      </c>
      <c r="E864" s="29" t="s">
        <v>544</v>
      </c>
      <c r="F864" s="29"/>
      <c r="G864" s="53">
        <f>SUM(G867+G865)</f>
        <v>79245.799999999988</v>
      </c>
      <c r="H864" s="53"/>
      <c r="I864" s="53"/>
    </row>
    <row r="865" spans="1:9" ht="63">
      <c r="A865" s="28" t="s">
        <v>1005</v>
      </c>
      <c r="B865" s="29" t="s">
        <v>195</v>
      </c>
      <c r="C865" s="29" t="s">
        <v>180</v>
      </c>
      <c r="D865" s="29" t="s">
        <v>180</v>
      </c>
      <c r="E865" s="29" t="s">
        <v>945</v>
      </c>
      <c r="F865" s="29"/>
      <c r="G865" s="53">
        <f>SUM(G866)</f>
        <v>292.89999999999998</v>
      </c>
      <c r="H865" s="53"/>
      <c r="I865" s="53"/>
    </row>
    <row r="866" spans="1:9" ht="47.25">
      <c r="A866" s="28" t="s">
        <v>173</v>
      </c>
      <c r="B866" s="29" t="s">
        <v>195</v>
      </c>
      <c r="C866" s="29" t="s">
        <v>180</v>
      </c>
      <c r="D866" s="29" t="s">
        <v>180</v>
      </c>
      <c r="E866" s="29" t="s">
        <v>945</v>
      </c>
      <c r="F866" s="29" t="s">
        <v>246</v>
      </c>
      <c r="G866" s="53">
        <v>292.89999999999998</v>
      </c>
      <c r="H866" s="53"/>
      <c r="I866" s="53"/>
    </row>
    <row r="867" spans="1:9" ht="47.25">
      <c r="A867" s="28" t="s">
        <v>545</v>
      </c>
      <c r="B867" s="29" t="s">
        <v>195</v>
      </c>
      <c r="C867" s="29" t="s">
        <v>180</v>
      </c>
      <c r="D867" s="29" t="s">
        <v>180</v>
      </c>
      <c r="E867" s="29" t="s">
        <v>546</v>
      </c>
      <c r="F867" s="29"/>
      <c r="G867" s="53">
        <f>SUM(G868)</f>
        <v>78952.899999999994</v>
      </c>
      <c r="H867" s="53"/>
      <c r="I867" s="53"/>
    </row>
    <row r="868" spans="1:9" ht="47.25">
      <c r="A868" s="27" t="s">
        <v>245</v>
      </c>
      <c r="B868" s="29" t="s">
        <v>195</v>
      </c>
      <c r="C868" s="29" t="s">
        <v>180</v>
      </c>
      <c r="D868" s="29" t="s">
        <v>180</v>
      </c>
      <c r="E868" s="29" t="s">
        <v>546</v>
      </c>
      <c r="F868" s="29" t="s">
        <v>246</v>
      </c>
      <c r="G868" s="53">
        <v>78952.899999999994</v>
      </c>
      <c r="H868" s="53"/>
      <c r="I868" s="53"/>
    </row>
    <row r="869" spans="1:9" ht="63">
      <c r="A869" s="28" t="s">
        <v>129</v>
      </c>
      <c r="B869" s="29" t="s">
        <v>195</v>
      </c>
      <c r="C869" s="50" t="s">
        <v>180</v>
      </c>
      <c r="D869" s="50" t="s">
        <v>180</v>
      </c>
      <c r="E869" s="29" t="s">
        <v>536</v>
      </c>
      <c r="F869" s="50"/>
      <c r="G869" s="53">
        <f>SUM(G873+G870)</f>
        <v>70754.100000000006</v>
      </c>
      <c r="H869" s="53">
        <f>SUM(H873)</f>
        <v>31459.599999999999</v>
      </c>
      <c r="I869" s="53">
        <f>SUM(I873)</f>
        <v>30417.599999999999</v>
      </c>
    </row>
    <row r="870" spans="1:9" ht="15.75">
      <c r="A870" s="28" t="s">
        <v>25</v>
      </c>
      <c r="B870" s="29" t="s">
        <v>195</v>
      </c>
      <c r="C870" s="29" t="s">
        <v>180</v>
      </c>
      <c r="D870" s="29" t="s">
        <v>180</v>
      </c>
      <c r="E870" s="29" t="s">
        <v>946</v>
      </c>
      <c r="F870" s="29"/>
      <c r="G870" s="53">
        <f>SUM(G871)</f>
        <v>15460.4</v>
      </c>
      <c r="H870" s="53"/>
      <c r="I870" s="53"/>
    </row>
    <row r="871" spans="1:9" ht="31.5">
      <c r="A871" s="28" t="s">
        <v>948</v>
      </c>
      <c r="B871" s="29" t="s">
        <v>195</v>
      </c>
      <c r="C871" s="29" t="s">
        <v>180</v>
      </c>
      <c r="D871" s="29" t="s">
        <v>180</v>
      </c>
      <c r="E871" s="29" t="s">
        <v>949</v>
      </c>
      <c r="F871" s="29"/>
      <c r="G871" s="53">
        <f>SUM(G872)</f>
        <v>15460.4</v>
      </c>
      <c r="H871" s="53"/>
      <c r="I871" s="53"/>
    </row>
    <row r="872" spans="1:9" ht="15.75">
      <c r="A872" s="28" t="s">
        <v>157</v>
      </c>
      <c r="B872" s="29" t="s">
        <v>195</v>
      </c>
      <c r="C872" s="29" t="s">
        <v>180</v>
      </c>
      <c r="D872" s="29" t="s">
        <v>180</v>
      </c>
      <c r="E872" s="29" t="s">
        <v>949</v>
      </c>
      <c r="F872" s="29" t="s">
        <v>210</v>
      </c>
      <c r="G872" s="53">
        <v>15460.4</v>
      </c>
      <c r="H872" s="53"/>
      <c r="I872" s="53"/>
    </row>
    <row r="873" spans="1:9" ht="47.25">
      <c r="A873" s="27" t="s">
        <v>245</v>
      </c>
      <c r="B873" s="29" t="s">
        <v>195</v>
      </c>
      <c r="C873" s="50" t="s">
        <v>180</v>
      </c>
      <c r="D873" s="50" t="s">
        <v>180</v>
      </c>
      <c r="E873" s="29" t="s">
        <v>547</v>
      </c>
      <c r="F873" s="50"/>
      <c r="G873" s="53">
        <f>SUM(G876+G874)</f>
        <v>55293.700000000004</v>
      </c>
      <c r="H873" s="53">
        <f>SUM(H876+H874)</f>
        <v>31459.599999999999</v>
      </c>
      <c r="I873" s="53">
        <f>SUM(I876)</f>
        <v>30417.599999999999</v>
      </c>
    </row>
    <row r="874" spans="1:9" ht="31.5">
      <c r="A874" s="28" t="s">
        <v>948</v>
      </c>
      <c r="B874" s="29" t="s">
        <v>195</v>
      </c>
      <c r="C874" s="29" t="s">
        <v>180</v>
      </c>
      <c r="D874" s="29" t="s">
        <v>180</v>
      </c>
      <c r="E874" s="29" t="s">
        <v>951</v>
      </c>
      <c r="F874" s="29"/>
      <c r="G874" s="53">
        <f>SUM(G875)</f>
        <v>7525.4</v>
      </c>
      <c r="H874" s="53">
        <f>SUM(H875)</f>
        <v>17055.5</v>
      </c>
      <c r="I874" s="53"/>
    </row>
    <row r="875" spans="1:9" ht="47.25">
      <c r="A875" s="28" t="s">
        <v>173</v>
      </c>
      <c r="B875" s="29" t="s">
        <v>195</v>
      </c>
      <c r="C875" s="29" t="s">
        <v>180</v>
      </c>
      <c r="D875" s="29" t="s">
        <v>180</v>
      </c>
      <c r="E875" s="29" t="s">
        <v>951</v>
      </c>
      <c r="F875" s="29" t="s">
        <v>246</v>
      </c>
      <c r="G875" s="53">
        <v>7525.4</v>
      </c>
      <c r="H875" s="53">
        <v>17055.5</v>
      </c>
      <c r="I875" s="53"/>
    </row>
    <row r="876" spans="1:9" ht="31.5">
      <c r="A876" s="27" t="s">
        <v>297</v>
      </c>
      <c r="B876" s="29" t="s">
        <v>195</v>
      </c>
      <c r="C876" s="50" t="s">
        <v>180</v>
      </c>
      <c r="D876" s="50" t="s">
        <v>180</v>
      </c>
      <c r="E876" s="29" t="s">
        <v>783</v>
      </c>
      <c r="F876" s="50"/>
      <c r="G876" s="53">
        <f>SUM(G877)</f>
        <v>47768.3</v>
      </c>
      <c r="H876" s="53">
        <f>SUM(H877)</f>
        <v>14404.1</v>
      </c>
      <c r="I876" s="53">
        <f>SUM(I877)</f>
        <v>30417.599999999999</v>
      </c>
    </row>
    <row r="877" spans="1:9" ht="47.25">
      <c r="A877" s="27" t="s">
        <v>245</v>
      </c>
      <c r="B877" s="29" t="s">
        <v>195</v>
      </c>
      <c r="C877" s="50" t="s">
        <v>180</v>
      </c>
      <c r="D877" s="50" t="s">
        <v>180</v>
      </c>
      <c r="E877" s="29" t="s">
        <v>783</v>
      </c>
      <c r="F877" s="50" t="s">
        <v>246</v>
      </c>
      <c r="G877" s="53">
        <v>47768.3</v>
      </c>
      <c r="H877" s="53">
        <v>14404.1</v>
      </c>
      <c r="I877" s="53">
        <v>30417.599999999999</v>
      </c>
    </row>
    <row r="878" spans="1:9" ht="15.75">
      <c r="A878" s="27" t="s">
        <v>78</v>
      </c>
      <c r="B878" s="29" t="s">
        <v>195</v>
      </c>
      <c r="C878" s="50" t="s">
        <v>180</v>
      </c>
      <c r="D878" s="50" t="s">
        <v>180</v>
      </c>
      <c r="E878" s="29" t="s">
        <v>392</v>
      </c>
      <c r="F878" s="49"/>
      <c r="G878" s="53">
        <f t="shared" ref="G878:I879" si="58">SUM(G879)</f>
        <v>67.3</v>
      </c>
      <c r="H878" s="53">
        <f t="shared" si="58"/>
        <v>67.3</v>
      </c>
      <c r="I878" s="53">
        <f t="shared" si="58"/>
        <v>67.3</v>
      </c>
    </row>
    <row r="879" spans="1:9" ht="15.75">
      <c r="A879" s="27" t="s">
        <v>77</v>
      </c>
      <c r="B879" s="29" t="s">
        <v>195</v>
      </c>
      <c r="C879" s="50" t="s">
        <v>180</v>
      </c>
      <c r="D879" s="50" t="s">
        <v>180</v>
      </c>
      <c r="E879" s="29" t="s">
        <v>393</v>
      </c>
      <c r="F879" s="49"/>
      <c r="G879" s="53">
        <f t="shared" si="58"/>
        <v>67.3</v>
      </c>
      <c r="H879" s="53">
        <f t="shared" si="58"/>
        <v>67.3</v>
      </c>
      <c r="I879" s="53">
        <f t="shared" si="58"/>
        <v>67.3</v>
      </c>
    </row>
    <row r="880" spans="1:9" ht="78.75">
      <c r="A880" s="27" t="s">
        <v>191</v>
      </c>
      <c r="B880" s="29" t="s">
        <v>195</v>
      </c>
      <c r="C880" s="50" t="s">
        <v>180</v>
      </c>
      <c r="D880" s="50" t="s">
        <v>180</v>
      </c>
      <c r="E880" s="29" t="s">
        <v>784</v>
      </c>
      <c r="F880" s="50"/>
      <c r="G880" s="53">
        <f>SUM(G881:G881)</f>
        <v>67.3</v>
      </c>
      <c r="H880" s="53">
        <f>SUM(H881:H881)</f>
        <v>67.3</v>
      </c>
      <c r="I880" s="53">
        <f>SUM(I881:I881)</f>
        <v>67.3</v>
      </c>
    </row>
    <row r="881" spans="1:13" ht="94.5">
      <c r="A881" s="27" t="s">
        <v>56</v>
      </c>
      <c r="B881" s="29" t="s">
        <v>195</v>
      </c>
      <c r="C881" s="50" t="s">
        <v>180</v>
      </c>
      <c r="D881" s="50" t="s">
        <v>180</v>
      </c>
      <c r="E881" s="29" t="s">
        <v>784</v>
      </c>
      <c r="F881" s="50" t="s">
        <v>64</v>
      </c>
      <c r="G881" s="53">
        <v>67.3</v>
      </c>
      <c r="H881" s="53">
        <v>67.3</v>
      </c>
      <c r="I881" s="53">
        <v>67.3</v>
      </c>
    </row>
    <row r="882" spans="1:13" ht="15.75">
      <c r="A882" s="61" t="s">
        <v>817</v>
      </c>
      <c r="B882" s="46" t="s">
        <v>195</v>
      </c>
      <c r="C882" s="47" t="s">
        <v>181</v>
      </c>
      <c r="D882" s="47" t="s">
        <v>178</v>
      </c>
      <c r="E882" s="46"/>
      <c r="F882" s="47"/>
      <c r="G882" s="52">
        <f>SUM(G883)</f>
        <v>60425.1</v>
      </c>
      <c r="H882" s="52">
        <f>SUM(H883)</f>
        <v>20174</v>
      </c>
      <c r="I882" s="52">
        <f>SUM(I883)</f>
        <v>21360</v>
      </c>
    </row>
    <row r="883" spans="1:13" ht="31.5">
      <c r="A883" s="26" t="s">
        <v>674</v>
      </c>
      <c r="B883" s="49" t="s">
        <v>195</v>
      </c>
      <c r="C883" s="49" t="s">
        <v>181</v>
      </c>
      <c r="D883" s="49" t="s">
        <v>180</v>
      </c>
      <c r="E883" s="48"/>
      <c r="F883" s="49"/>
      <c r="G883" s="23">
        <f t="shared" ref="G883:I884" si="59">SUM(G884)</f>
        <v>60425.1</v>
      </c>
      <c r="H883" s="23">
        <f t="shared" si="59"/>
        <v>20174</v>
      </c>
      <c r="I883" s="23">
        <f t="shared" si="59"/>
        <v>21360</v>
      </c>
    </row>
    <row r="884" spans="1:13" ht="78.75">
      <c r="A884" s="28" t="s">
        <v>133</v>
      </c>
      <c r="B884" s="29" t="s">
        <v>195</v>
      </c>
      <c r="C884" s="50" t="s">
        <v>181</v>
      </c>
      <c r="D884" s="50" t="s">
        <v>180</v>
      </c>
      <c r="E884" s="29" t="s">
        <v>531</v>
      </c>
      <c r="F884" s="49"/>
      <c r="G884" s="53">
        <f>SUM(G885)</f>
        <v>60425.1</v>
      </c>
      <c r="H884" s="53">
        <f t="shared" si="59"/>
        <v>20174</v>
      </c>
      <c r="I884" s="53">
        <f t="shared" si="59"/>
        <v>21360</v>
      </c>
    </row>
    <row r="885" spans="1:13" ht="47.25">
      <c r="A885" s="28" t="s">
        <v>110</v>
      </c>
      <c r="B885" s="29" t="s">
        <v>195</v>
      </c>
      <c r="C885" s="50" t="s">
        <v>181</v>
      </c>
      <c r="D885" s="50" t="s">
        <v>180</v>
      </c>
      <c r="E885" s="29" t="s">
        <v>594</v>
      </c>
      <c r="F885" s="29"/>
      <c r="G885" s="69">
        <f>SUM(G886+G889+G892)</f>
        <v>60425.1</v>
      </c>
      <c r="H885" s="69">
        <f>SUM(H886+H889+H892)</f>
        <v>20174</v>
      </c>
      <c r="I885" s="69">
        <f>SUM(I886+I889+I892)</f>
        <v>21360</v>
      </c>
    </row>
    <row r="886" spans="1:13" ht="31.5">
      <c r="A886" s="28" t="s">
        <v>199</v>
      </c>
      <c r="B886" s="29" t="s">
        <v>195</v>
      </c>
      <c r="C886" s="50" t="s">
        <v>181</v>
      </c>
      <c r="D886" s="50" t="s">
        <v>180</v>
      </c>
      <c r="E886" s="29" t="s">
        <v>539</v>
      </c>
      <c r="F886" s="29"/>
      <c r="G886" s="69">
        <f t="shared" ref="G886:I887" si="60">SUM(G887)</f>
        <v>11074</v>
      </c>
      <c r="H886" s="69">
        <f t="shared" si="60"/>
        <v>20174</v>
      </c>
      <c r="I886" s="69">
        <f t="shared" si="60"/>
        <v>21360</v>
      </c>
    </row>
    <row r="887" spans="1:13" ht="47.25">
      <c r="A887" s="28" t="s">
        <v>671</v>
      </c>
      <c r="B887" s="29" t="s">
        <v>195</v>
      </c>
      <c r="C887" s="50" t="s">
        <v>181</v>
      </c>
      <c r="D887" s="50" t="s">
        <v>180</v>
      </c>
      <c r="E887" s="29" t="s">
        <v>672</v>
      </c>
      <c r="F887" s="29"/>
      <c r="G887" s="69">
        <f t="shared" si="60"/>
        <v>11074</v>
      </c>
      <c r="H887" s="69">
        <f t="shared" si="60"/>
        <v>20174</v>
      </c>
      <c r="I887" s="69">
        <f t="shared" si="60"/>
        <v>21360</v>
      </c>
    </row>
    <row r="888" spans="1:13" ht="47.25">
      <c r="A888" s="28" t="s">
        <v>265</v>
      </c>
      <c r="B888" s="29" t="s">
        <v>195</v>
      </c>
      <c r="C888" s="50" t="s">
        <v>181</v>
      </c>
      <c r="D888" s="50" t="s">
        <v>180</v>
      </c>
      <c r="E888" s="29" t="s">
        <v>672</v>
      </c>
      <c r="F888" s="29" t="s">
        <v>160</v>
      </c>
      <c r="G888" s="69">
        <v>11074</v>
      </c>
      <c r="H888" s="69">
        <v>20174</v>
      </c>
      <c r="I888" s="69">
        <v>21360</v>
      </c>
    </row>
    <row r="889" spans="1:13" ht="15.75">
      <c r="A889" s="63" t="s">
        <v>807</v>
      </c>
      <c r="B889" s="29" t="s">
        <v>195</v>
      </c>
      <c r="C889" s="50" t="s">
        <v>181</v>
      </c>
      <c r="D889" s="50" t="s">
        <v>180</v>
      </c>
      <c r="E889" s="29" t="s">
        <v>658</v>
      </c>
      <c r="F889" s="50"/>
      <c r="G889" s="53">
        <f>SUM(G890)</f>
        <v>48203.9</v>
      </c>
      <c r="H889" s="53"/>
      <c r="I889" s="53"/>
    </row>
    <row r="890" spans="1:13" ht="31.5">
      <c r="A890" s="63" t="s">
        <v>659</v>
      </c>
      <c r="B890" s="29" t="s">
        <v>195</v>
      </c>
      <c r="C890" s="50" t="s">
        <v>181</v>
      </c>
      <c r="D890" s="50" t="s">
        <v>180</v>
      </c>
      <c r="E890" s="29" t="s">
        <v>785</v>
      </c>
      <c r="F890" s="50"/>
      <c r="G890" s="53">
        <f>SUM(G891:G891)</f>
        <v>48203.9</v>
      </c>
      <c r="H890" s="53"/>
      <c r="I890" s="53"/>
    </row>
    <row r="891" spans="1:13" ht="47.25">
      <c r="A891" s="28" t="s">
        <v>265</v>
      </c>
      <c r="B891" s="29" t="s">
        <v>195</v>
      </c>
      <c r="C891" s="50" t="s">
        <v>181</v>
      </c>
      <c r="D891" s="50" t="s">
        <v>180</v>
      </c>
      <c r="E891" s="29" t="s">
        <v>785</v>
      </c>
      <c r="F891" s="50" t="s">
        <v>160</v>
      </c>
      <c r="G891" s="53">
        <v>48203.9</v>
      </c>
      <c r="H891" s="53"/>
      <c r="I891" s="53"/>
    </row>
    <row r="892" spans="1:13" ht="47.25">
      <c r="A892" s="28" t="s">
        <v>811</v>
      </c>
      <c r="B892" s="29" t="s">
        <v>195</v>
      </c>
      <c r="C892" s="50" t="s">
        <v>181</v>
      </c>
      <c r="D892" s="50" t="s">
        <v>180</v>
      </c>
      <c r="E892" s="29" t="s">
        <v>813</v>
      </c>
      <c r="F892" s="29"/>
      <c r="G892" s="53">
        <f>SUM(G893:G893)</f>
        <v>1147.2</v>
      </c>
      <c r="H892" s="53"/>
      <c r="I892" s="53"/>
    </row>
    <row r="893" spans="1:13" ht="47.25">
      <c r="A893" s="28" t="s">
        <v>812</v>
      </c>
      <c r="B893" s="29" t="s">
        <v>195</v>
      </c>
      <c r="C893" s="50" t="s">
        <v>181</v>
      </c>
      <c r="D893" s="50" t="s">
        <v>180</v>
      </c>
      <c r="E893" s="29" t="s">
        <v>954</v>
      </c>
      <c r="F893" s="29"/>
      <c r="G893" s="53">
        <f>SUM(G894:G894)</f>
        <v>1147.2</v>
      </c>
      <c r="H893" s="53"/>
      <c r="I893" s="53"/>
    </row>
    <row r="894" spans="1:13" ht="15.75">
      <c r="A894" s="28" t="s">
        <v>157</v>
      </c>
      <c r="B894" s="29" t="s">
        <v>195</v>
      </c>
      <c r="C894" s="50" t="s">
        <v>181</v>
      </c>
      <c r="D894" s="50" t="s">
        <v>180</v>
      </c>
      <c r="E894" s="29" t="s">
        <v>954</v>
      </c>
      <c r="F894" s="29" t="s">
        <v>210</v>
      </c>
      <c r="G894" s="53">
        <v>1147.2</v>
      </c>
      <c r="H894" s="53"/>
      <c r="I894" s="53"/>
    </row>
    <row r="895" spans="1:13" ht="15.75">
      <c r="A895" s="61" t="s">
        <v>151</v>
      </c>
      <c r="B895" s="46" t="s">
        <v>195</v>
      </c>
      <c r="C895" s="47" t="s">
        <v>182</v>
      </c>
      <c r="D895" s="47" t="s">
        <v>178</v>
      </c>
      <c r="E895" s="46"/>
      <c r="F895" s="47"/>
      <c r="G895" s="52">
        <f>G896+G901+G906+G916</f>
        <v>154203</v>
      </c>
      <c r="H895" s="52">
        <f>H896+H901+H906+H916</f>
        <v>213837.3</v>
      </c>
      <c r="I895" s="52">
        <f>I896+I901+I906+I916</f>
        <v>430974.2</v>
      </c>
      <c r="J895" s="110"/>
      <c r="K895" s="110"/>
      <c r="L895" s="110"/>
      <c r="M895" s="110"/>
    </row>
    <row r="896" spans="1:13" ht="15.75">
      <c r="A896" s="28" t="s">
        <v>285</v>
      </c>
      <c r="B896" s="49" t="s">
        <v>195</v>
      </c>
      <c r="C896" s="49" t="s">
        <v>182</v>
      </c>
      <c r="D896" s="49" t="s">
        <v>175</v>
      </c>
      <c r="E896" s="49"/>
      <c r="F896" s="48"/>
      <c r="G896" s="23">
        <f>SUM(G897)</f>
        <v>52</v>
      </c>
      <c r="H896" s="23"/>
      <c r="I896" s="53"/>
      <c r="J896" s="111"/>
      <c r="K896" s="110"/>
      <c r="L896" s="110"/>
      <c r="M896" s="110"/>
    </row>
    <row r="897" spans="1:13" ht="47.25">
      <c r="A897" s="28" t="s">
        <v>255</v>
      </c>
      <c r="B897" s="50" t="s">
        <v>195</v>
      </c>
      <c r="C897" s="50" t="s">
        <v>182</v>
      </c>
      <c r="D897" s="50" t="s">
        <v>175</v>
      </c>
      <c r="E897" s="29" t="s">
        <v>548</v>
      </c>
      <c r="F897" s="49"/>
      <c r="G897" s="53">
        <f>SUM(G898)</f>
        <v>52</v>
      </c>
      <c r="H897" s="53"/>
      <c r="I897" s="53"/>
      <c r="J897" s="110"/>
      <c r="K897" s="110"/>
      <c r="L897" s="110"/>
      <c r="M897" s="110"/>
    </row>
    <row r="898" spans="1:13" ht="31.5">
      <c r="A898" s="28" t="s">
        <v>972</v>
      </c>
      <c r="B898" s="29" t="s">
        <v>195</v>
      </c>
      <c r="C898" s="29" t="s">
        <v>182</v>
      </c>
      <c r="D898" s="29" t="s">
        <v>175</v>
      </c>
      <c r="E898" s="29" t="s">
        <v>973</v>
      </c>
      <c r="F898" s="29"/>
      <c r="G898" s="53">
        <f>SUM(G899)</f>
        <v>52</v>
      </c>
      <c r="H898" s="53"/>
      <c r="I898" s="53"/>
      <c r="J898" s="110"/>
      <c r="K898" s="110"/>
      <c r="L898" s="110"/>
      <c r="M898" s="110"/>
    </row>
    <row r="899" spans="1:13" ht="31.5">
      <c r="A899" s="28" t="s">
        <v>172</v>
      </c>
      <c r="B899" s="29" t="s">
        <v>195</v>
      </c>
      <c r="C899" s="29" t="s">
        <v>182</v>
      </c>
      <c r="D899" s="29" t="s">
        <v>175</v>
      </c>
      <c r="E899" s="29" t="s">
        <v>974</v>
      </c>
      <c r="F899" s="29"/>
      <c r="G899" s="53">
        <f>SUM(G900)</f>
        <v>52</v>
      </c>
      <c r="H899" s="53"/>
      <c r="I899" s="53"/>
      <c r="J899" s="110"/>
      <c r="K899" s="110"/>
      <c r="L899" s="110"/>
      <c r="M899" s="110"/>
    </row>
    <row r="900" spans="1:13" ht="47.25">
      <c r="A900" s="28" t="s">
        <v>173</v>
      </c>
      <c r="B900" s="29" t="s">
        <v>195</v>
      </c>
      <c r="C900" s="29" t="s">
        <v>182</v>
      </c>
      <c r="D900" s="29" t="s">
        <v>175</v>
      </c>
      <c r="E900" s="29" t="s">
        <v>974</v>
      </c>
      <c r="F900" s="29" t="s">
        <v>246</v>
      </c>
      <c r="G900" s="53">
        <v>52</v>
      </c>
      <c r="H900" s="53"/>
      <c r="I900" s="53"/>
      <c r="J900" s="110"/>
      <c r="K900" s="110"/>
      <c r="L900" s="110"/>
      <c r="M900" s="110"/>
    </row>
    <row r="901" spans="1:13" ht="15.75">
      <c r="A901" s="26" t="s">
        <v>152</v>
      </c>
      <c r="B901" s="49" t="s">
        <v>195</v>
      </c>
      <c r="C901" s="49" t="s">
        <v>182</v>
      </c>
      <c r="D901" s="49" t="s">
        <v>176</v>
      </c>
      <c r="E901" s="29"/>
      <c r="F901" s="29"/>
      <c r="G901" s="28"/>
      <c r="H901" s="23">
        <v>200200</v>
      </c>
      <c r="I901" s="23">
        <v>430924.2</v>
      </c>
      <c r="J901" s="112"/>
      <c r="K901" s="111"/>
      <c r="L901" s="111"/>
      <c r="M901" s="111"/>
    </row>
    <row r="902" spans="1:13" ht="47.25">
      <c r="A902" s="28" t="s">
        <v>255</v>
      </c>
      <c r="B902" s="50" t="s">
        <v>195</v>
      </c>
      <c r="C902" s="50" t="s">
        <v>182</v>
      </c>
      <c r="D902" s="50" t="s">
        <v>176</v>
      </c>
      <c r="E902" s="29" t="s">
        <v>548</v>
      </c>
      <c r="F902" s="49"/>
      <c r="G902" s="53"/>
      <c r="H902" s="53">
        <v>200200</v>
      </c>
      <c r="I902" s="53">
        <v>430924.2</v>
      </c>
      <c r="J902" s="110"/>
      <c r="K902" s="110"/>
      <c r="L902" s="110"/>
      <c r="M902" s="110"/>
    </row>
    <row r="903" spans="1:13" ht="31.5">
      <c r="A903" s="27" t="s">
        <v>803</v>
      </c>
      <c r="B903" s="50" t="s">
        <v>195</v>
      </c>
      <c r="C903" s="50" t="s">
        <v>182</v>
      </c>
      <c r="D903" s="50" t="s">
        <v>176</v>
      </c>
      <c r="E903" s="29" t="s">
        <v>869</v>
      </c>
      <c r="F903" s="29"/>
      <c r="G903" s="53"/>
      <c r="H903" s="53">
        <f>SUM(H904)</f>
        <v>200200</v>
      </c>
      <c r="I903" s="53">
        <f>SUM(I904)</f>
        <v>430924.2</v>
      </c>
    </row>
    <row r="904" spans="1:13" ht="78.75">
      <c r="A904" s="27" t="s">
        <v>871</v>
      </c>
      <c r="B904" s="50" t="s">
        <v>195</v>
      </c>
      <c r="C904" s="50" t="s">
        <v>182</v>
      </c>
      <c r="D904" s="50" t="s">
        <v>176</v>
      </c>
      <c r="E904" s="29" t="s">
        <v>870</v>
      </c>
      <c r="F904" s="88"/>
      <c r="G904" s="53"/>
      <c r="H904" s="53">
        <f>SUM(H905)</f>
        <v>200200</v>
      </c>
      <c r="I904" s="53">
        <f>SUM(I905)</f>
        <v>430924.2</v>
      </c>
    </row>
    <row r="905" spans="1:13" ht="47.25">
      <c r="A905" s="27" t="s">
        <v>173</v>
      </c>
      <c r="B905" s="50" t="s">
        <v>195</v>
      </c>
      <c r="C905" s="50" t="s">
        <v>182</v>
      </c>
      <c r="D905" s="50" t="s">
        <v>176</v>
      </c>
      <c r="E905" s="29" t="s">
        <v>870</v>
      </c>
      <c r="F905" s="29" t="s">
        <v>246</v>
      </c>
      <c r="G905" s="53"/>
      <c r="H905" s="53">
        <v>200200</v>
      </c>
      <c r="I905" s="53">
        <v>430924.2</v>
      </c>
    </row>
    <row r="906" spans="1:13" ht="47.25">
      <c r="A906" s="26" t="s">
        <v>44</v>
      </c>
      <c r="B906" s="49" t="s">
        <v>195</v>
      </c>
      <c r="C906" s="49" t="s">
        <v>182</v>
      </c>
      <c r="D906" s="49" t="s">
        <v>180</v>
      </c>
      <c r="E906" s="48"/>
      <c r="F906" s="50"/>
      <c r="G906" s="23">
        <f>SUM(G907+G912)</f>
        <v>53.9</v>
      </c>
      <c r="H906" s="23">
        <f>SUM(H907)</f>
        <v>50</v>
      </c>
      <c r="I906" s="23">
        <f>SUM(I907)</f>
        <v>50</v>
      </c>
    </row>
    <row r="907" spans="1:13" ht="47.25">
      <c r="A907" s="27" t="s">
        <v>62</v>
      </c>
      <c r="B907" s="50" t="s">
        <v>195</v>
      </c>
      <c r="C907" s="50" t="s">
        <v>182</v>
      </c>
      <c r="D907" s="50" t="s">
        <v>180</v>
      </c>
      <c r="E907" s="29" t="s">
        <v>497</v>
      </c>
      <c r="F907" s="50"/>
      <c r="G907" s="53">
        <f>SUM(G908)</f>
        <v>50</v>
      </c>
      <c r="H907" s="53">
        <v>50</v>
      </c>
      <c r="I907" s="53">
        <v>50</v>
      </c>
    </row>
    <row r="908" spans="1:13" ht="47.25">
      <c r="A908" s="27" t="s">
        <v>877</v>
      </c>
      <c r="B908" s="50" t="s">
        <v>195</v>
      </c>
      <c r="C908" s="50" t="s">
        <v>182</v>
      </c>
      <c r="D908" s="50" t="s">
        <v>180</v>
      </c>
      <c r="E908" s="29" t="s">
        <v>550</v>
      </c>
      <c r="F908" s="50"/>
      <c r="G908" s="53">
        <f>SUM(G909)</f>
        <v>50</v>
      </c>
      <c r="H908" s="53">
        <v>50</v>
      </c>
      <c r="I908" s="53">
        <v>50</v>
      </c>
    </row>
    <row r="909" spans="1:13" ht="15.75">
      <c r="A909" s="27" t="s">
        <v>77</v>
      </c>
      <c r="B909" s="50" t="s">
        <v>195</v>
      </c>
      <c r="C909" s="50" t="s">
        <v>182</v>
      </c>
      <c r="D909" s="50" t="s">
        <v>180</v>
      </c>
      <c r="E909" s="29" t="s">
        <v>551</v>
      </c>
      <c r="F909" s="50"/>
      <c r="G909" s="53">
        <f>SUM(G910)</f>
        <v>50</v>
      </c>
      <c r="H909" s="53">
        <v>50</v>
      </c>
      <c r="I909" s="53">
        <v>50</v>
      </c>
    </row>
    <row r="910" spans="1:13" ht="47.25">
      <c r="A910" s="27" t="s">
        <v>52</v>
      </c>
      <c r="B910" s="50" t="s">
        <v>195</v>
      </c>
      <c r="C910" s="50" t="s">
        <v>182</v>
      </c>
      <c r="D910" s="50" t="s">
        <v>180</v>
      </c>
      <c r="E910" s="29" t="s">
        <v>552</v>
      </c>
      <c r="F910" s="88"/>
      <c r="G910" s="53">
        <f>SUM(G911)</f>
        <v>50</v>
      </c>
      <c r="H910" s="53">
        <v>50</v>
      </c>
      <c r="I910" s="53">
        <v>50</v>
      </c>
    </row>
    <row r="911" spans="1:13" ht="47.25">
      <c r="A911" s="28" t="s">
        <v>265</v>
      </c>
      <c r="B911" s="50" t="s">
        <v>195</v>
      </c>
      <c r="C911" s="50" t="s">
        <v>182</v>
      </c>
      <c r="D911" s="50" t="s">
        <v>180</v>
      </c>
      <c r="E911" s="29" t="s">
        <v>552</v>
      </c>
      <c r="F911" s="50" t="s">
        <v>160</v>
      </c>
      <c r="G911" s="53">
        <v>50</v>
      </c>
      <c r="H911" s="53">
        <v>50</v>
      </c>
      <c r="I911" s="53">
        <v>50</v>
      </c>
    </row>
    <row r="912" spans="1:13" ht="15.75">
      <c r="A912" s="28" t="s">
        <v>78</v>
      </c>
      <c r="B912" s="29" t="s">
        <v>195</v>
      </c>
      <c r="C912" s="29" t="s">
        <v>182</v>
      </c>
      <c r="D912" s="29" t="s">
        <v>180</v>
      </c>
      <c r="E912" s="29" t="s">
        <v>392</v>
      </c>
      <c r="F912" s="29"/>
      <c r="G912" s="53">
        <f>SUM(G913)</f>
        <v>3.9</v>
      </c>
      <c r="H912" s="53"/>
      <c r="I912" s="53"/>
    </row>
    <row r="913" spans="1:9" ht="15.75">
      <c r="A913" s="28" t="s">
        <v>77</v>
      </c>
      <c r="B913" s="29" t="s">
        <v>195</v>
      </c>
      <c r="C913" s="29" t="s">
        <v>182</v>
      </c>
      <c r="D913" s="29" t="s">
        <v>180</v>
      </c>
      <c r="E913" s="29" t="s">
        <v>393</v>
      </c>
      <c r="F913" s="29"/>
      <c r="G913" s="53">
        <f>SUM(G914)</f>
        <v>3.9</v>
      </c>
      <c r="H913" s="53"/>
      <c r="I913" s="53"/>
    </row>
    <row r="914" spans="1:9" ht="31.5">
      <c r="A914" s="28" t="s">
        <v>987</v>
      </c>
      <c r="B914" s="29" t="s">
        <v>195</v>
      </c>
      <c r="C914" s="29" t="s">
        <v>182</v>
      </c>
      <c r="D914" s="29" t="s">
        <v>180</v>
      </c>
      <c r="E914" s="29" t="s">
        <v>988</v>
      </c>
      <c r="F914" s="29"/>
      <c r="G914" s="53">
        <f>SUM(G915)</f>
        <v>3.9</v>
      </c>
      <c r="H914" s="53"/>
      <c r="I914" s="53"/>
    </row>
    <row r="915" spans="1:9" ht="47.25">
      <c r="A915" s="28" t="s">
        <v>265</v>
      </c>
      <c r="B915" s="29" t="s">
        <v>195</v>
      </c>
      <c r="C915" s="29" t="s">
        <v>182</v>
      </c>
      <c r="D915" s="29" t="s">
        <v>180</v>
      </c>
      <c r="E915" s="29" t="s">
        <v>988</v>
      </c>
      <c r="F915" s="29" t="s">
        <v>160</v>
      </c>
      <c r="G915" s="53">
        <v>3.9</v>
      </c>
      <c r="H915" s="23"/>
      <c r="I915" s="23"/>
    </row>
    <row r="916" spans="1:9" ht="15.75">
      <c r="A916" s="26" t="s">
        <v>205</v>
      </c>
      <c r="B916" s="49" t="s">
        <v>195</v>
      </c>
      <c r="C916" s="49" t="s">
        <v>182</v>
      </c>
      <c r="D916" s="49" t="s">
        <v>143</v>
      </c>
      <c r="E916" s="48"/>
      <c r="F916" s="49"/>
      <c r="G916" s="23">
        <f>SUM(G917)</f>
        <v>154097.1</v>
      </c>
      <c r="H916" s="23">
        <f>SUM(H917)</f>
        <v>13587.3</v>
      </c>
      <c r="I916" s="53"/>
    </row>
    <row r="917" spans="1:9" ht="47.25">
      <c r="A917" s="28" t="s">
        <v>255</v>
      </c>
      <c r="B917" s="50" t="s">
        <v>195</v>
      </c>
      <c r="C917" s="50" t="s">
        <v>182</v>
      </c>
      <c r="D917" s="50" t="s">
        <v>143</v>
      </c>
      <c r="E917" s="29" t="s">
        <v>548</v>
      </c>
      <c r="F917" s="49"/>
      <c r="G917" s="53">
        <f>SUM(G918)</f>
        <v>154097.1</v>
      </c>
      <c r="H917" s="53">
        <f>SUM(H918)</f>
        <v>13587.3</v>
      </c>
      <c r="I917" s="53"/>
    </row>
    <row r="918" spans="1:9" ht="31.5">
      <c r="A918" s="27" t="s">
        <v>136</v>
      </c>
      <c r="B918" s="50" t="s">
        <v>195</v>
      </c>
      <c r="C918" s="50" t="s">
        <v>182</v>
      </c>
      <c r="D918" s="50" t="s">
        <v>143</v>
      </c>
      <c r="E918" s="29" t="s">
        <v>549</v>
      </c>
      <c r="F918" s="49"/>
      <c r="G918" s="53">
        <f>SUM(G921+G919)</f>
        <v>154097.1</v>
      </c>
      <c r="H918" s="53">
        <f>SUM(H921+H919)</f>
        <v>13587.3</v>
      </c>
      <c r="I918" s="53"/>
    </row>
    <row r="919" spans="1:9" ht="31.5">
      <c r="A919" s="28" t="s">
        <v>172</v>
      </c>
      <c r="B919" s="29" t="s">
        <v>195</v>
      </c>
      <c r="C919" s="29" t="s">
        <v>182</v>
      </c>
      <c r="D919" s="29" t="s">
        <v>143</v>
      </c>
      <c r="E919" s="29" t="s">
        <v>969</v>
      </c>
      <c r="F919" s="29"/>
      <c r="G919" s="53">
        <f>SUM(G920)</f>
        <v>11244.1</v>
      </c>
      <c r="H919" s="53"/>
      <c r="I919" s="53"/>
    </row>
    <row r="920" spans="1:9" ht="47.25">
      <c r="A920" s="28" t="s">
        <v>173</v>
      </c>
      <c r="B920" s="29" t="s">
        <v>195</v>
      </c>
      <c r="C920" s="29" t="s">
        <v>182</v>
      </c>
      <c r="D920" s="29" t="s">
        <v>143</v>
      </c>
      <c r="E920" s="29" t="s">
        <v>969</v>
      </c>
      <c r="F920" s="29" t="s">
        <v>246</v>
      </c>
      <c r="G920" s="53">
        <v>11244.1</v>
      </c>
      <c r="H920" s="53"/>
      <c r="I920" s="53"/>
    </row>
    <row r="921" spans="1:9" ht="31.5">
      <c r="A921" s="27" t="s">
        <v>172</v>
      </c>
      <c r="B921" s="50" t="s">
        <v>195</v>
      </c>
      <c r="C921" s="50" t="s">
        <v>182</v>
      </c>
      <c r="D921" s="50" t="s">
        <v>143</v>
      </c>
      <c r="E921" s="29" t="s">
        <v>786</v>
      </c>
      <c r="F921" s="29"/>
      <c r="G921" s="53">
        <f>SUM(G922)</f>
        <v>142853</v>
      </c>
      <c r="H921" s="53">
        <f>SUM(H922)</f>
        <v>13587.3</v>
      </c>
      <c r="I921" s="53"/>
    </row>
    <row r="922" spans="1:9" ht="47.25">
      <c r="A922" s="27" t="s">
        <v>173</v>
      </c>
      <c r="B922" s="50" t="s">
        <v>195</v>
      </c>
      <c r="C922" s="50" t="s">
        <v>182</v>
      </c>
      <c r="D922" s="50" t="s">
        <v>143</v>
      </c>
      <c r="E922" s="29" t="s">
        <v>786</v>
      </c>
      <c r="F922" s="29" t="s">
        <v>246</v>
      </c>
      <c r="G922" s="53">
        <v>142853</v>
      </c>
      <c r="H922" s="53">
        <v>13587.3</v>
      </c>
      <c r="I922" s="23"/>
    </row>
    <row r="923" spans="1:9" ht="15.75">
      <c r="A923" s="61" t="s">
        <v>79</v>
      </c>
      <c r="B923" s="47" t="s">
        <v>195</v>
      </c>
      <c r="C923" s="47" t="s">
        <v>148</v>
      </c>
      <c r="D923" s="47" t="s">
        <v>178</v>
      </c>
      <c r="E923" s="46"/>
      <c r="F923" s="47"/>
      <c r="G923" s="52">
        <f>SUM(G924)</f>
        <v>84</v>
      </c>
      <c r="H923" s="52">
        <f>SUM(H924)</f>
        <v>84</v>
      </c>
      <c r="I923" s="52">
        <f>SUM(I924)</f>
        <v>84</v>
      </c>
    </row>
    <row r="924" spans="1:9" ht="31.5">
      <c r="A924" s="26" t="s">
        <v>190</v>
      </c>
      <c r="B924" s="49" t="s">
        <v>195</v>
      </c>
      <c r="C924" s="49" t="s">
        <v>148</v>
      </c>
      <c r="D924" s="49" t="s">
        <v>179</v>
      </c>
      <c r="E924" s="29"/>
      <c r="F924" s="50"/>
      <c r="G924" s="23">
        <f>SUM(G926)</f>
        <v>84</v>
      </c>
      <c r="H924" s="23">
        <f>SUM(H926)</f>
        <v>84</v>
      </c>
      <c r="I924" s="23">
        <f>SUM(I926)</f>
        <v>84</v>
      </c>
    </row>
    <row r="925" spans="1:9" ht="47.25">
      <c r="A925" s="27" t="s">
        <v>249</v>
      </c>
      <c r="B925" s="50" t="s">
        <v>195</v>
      </c>
      <c r="C925" s="50" t="s">
        <v>148</v>
      </c>
      <c r="D925" s="50" t="s">
        <v>179</v>
      </c>
      <c r="E925" s="29" t="s">
        <v>553</v>
      </c>
      <c r="F925" s="93"/>
      <c r="G925" s="53">
        <f>SUM(G926)</f>
        <v>84</v>
      </c>
      <c r="H925" s="53">
        <f>SUM(H926)</f>
        <v>84</v>
      </c>
      <c r="I925" s="53">
        <f>SUM(I926)</f>
        <v>84</v>
      </c>
    </row>
    <row r="926" spans="1:9" ht="15.75">
      <c r="A926" s="63" t="s">
        <v>767</v>
      </c>
      <c r="B926" s="50" t="s">
        <v>195</v>
      </c>
      <c r="C926" s="50" t="s">
        <v>148</v>
      </c>
      <c r="D926" s="50" t="s">
        <v>179</v>
      </c>
      <c r="E926" s="29" t="s">
        <v>808</v>
      </c>
      <c r="F926" s="93"/>
      <c r="G926" s="53">
        <f>SUM(G928)</f>
        <v>84</v>
      </c>
      <c r="H926" s="53">
        <f>SUM(H928)</f>
        <v>84</v>
      </c>
      <c r="I926" s="53">
        <f>SUM(I928)</f>
        <v>84</v>
      </c>
    </row>
    <row r="927" spans="1:9" ht="15.75">
      <c r="A927" s="27" t="s">
        <v>77</v>
      </c>
      <c r="B927" s="50" t="s">
        <v>195</v>
      </c>
      <c r="C927" s="50" t="s">
        <v>148</v>
      </c>
      <c r="D927" s="50" t="s">
        <v>179</v>
      </c>
      <c r="E927" s="29" t="s">
        <v>809</v>
      </c>
      <c r="F927" s="93"/>
      <c r="G927" s="53">
        <f t="shared" ref="G927:I928" si="61">SUM(G928)</f>
        <v>84</v>
      </c>
      <c r="H927" s="53">
        <f t="shared" si="61"/>
        <v>84</v>
      </c>
      <c r="I927" s="53">
        <f t="shared" si="61"/>
        <v>84</v>
      </c>
    </row>
    <row r="928" spans="1:9" ht="63">
      <c r="A928" s="27" t="s">
        <v>215</v>
      </c>
      <c r="B928" s="50" t="s">
        <v>195</v>
      </c>
      <c r="C928" s="50" t="s">
        <v>148</v>
      </c>
      <c r="D928" s="50" t="s">
        <v>179</v>
      </c>
      <c r="E928" s="29" t="s">
        <v>810</v>
      </c>
      <c r="F928" s="93"/>
      <c r="G928" s="53">
        <f t="shared" si="61"/>
        <v>84</v>
      </c>
      <c r="H928" s="53">
        <f t="shared" si="61"/>
        <v>84</v>
      </c>
      <c r="I928" s="53">
        <f t="shared" si="61"/>
        <v>84</v>
      </c>
    </row>
    <row r="929" spans="1:9" ht="47.25">
      <c r="A929" s="28" t="s">
        <v>265</v>
      </c>
      <c r="B929" s="50" t="s">
        <v>195</v>
      </c>
      <c r="C929" s="50" t="s">
        <v>148</v>
      </c>
      <c r="D929" s="50" t="s">
        <v>179</v>
      </c>
      <c r="E929" s="29" t="s">
        <v>810</v>
      </c>
      <c r="F929" s="50" t="s">
        <v>160</v>
      </c>
      <c r="G929" s="53">
        <v>84</v>
      </c>
      <c r="H929" s="53">
        <v>84</v>
      </c>
      <c r="I929" s="53">
        <v>84</v>
      </c>
    </row>
    <row r="930" spans="1:9" ht="15.75">
      <c r="A930" s="99" t="s">
        <v>868</v>
      </c>
      <c r="B930" s="46" t="s">
        <v>195</v>
      </c>
      <c r="C930" s="46" t="s">
        <v>144</v>
      </c>
      <c r="D930" s="47" t="s">
        <v>178</v>
      </c>
      <c r="E930" s="12"/>
      <c r="F930" s="51"/>
      <c r="G930" s="92">
        <f>SUM(G937+G931)</f>
        <v>1973.8</v>
      </c>
      <c r="H930" s="92">
        <f>SUM(H937)</f>
        <v>1882.1</v>
      </c>
      <c r="I930" s="92">
        <f>SUM(I937)</f>
        <v>1985.3</v>
      </c>
    </row>
    <row r="931" spans="1:9" ht="15.75">
      <c r="A931" s="58" t="s">
        <v>155</v>
      </c>
      <c r="B931" s="48" t="s">
        <v>195</v>
      </c>
      <c r="C931" s="49" t="s">
        <v>144</v>
      </c>
      <c r="D931" s="49" t="s">
        <v>177</v>
      </c>
      <c r="E931" s="29"/>
      <c r="F931" s="50"/>
      <c r="G931" s="100">
        <f t="shared" ref="G931:I941" si="62">SUM(G932)</f>
        <v>104.1</v>
      </c>
      <c r="H931" s="100"/>
      <c r="I931" s="100"/>
    </row>
    <row r="932" spans="1:9" ht="47.25">
      <c r="A932" s="28" t="s">
        <v>991</v>
      </c>
      <c r="B932" s="29" t="s">
        <v>195</v>
      </c>
      <c r="C932" s="29" t="s">
        <v>144</v>
      </c>
      <c r="D932" s="29" t="s">
        <v>177</v>
      </c>
      <c r="E932" s="29" t="s">
        <v>480</v>
      </c>
      <c r="F932" s="29"/>
      <c r="G932" s="69">
        <f t="shared" si="62"/>
        <v>104.1</v>
      </c>
      <c r="H932" s="100"/>
      <c r="I932" s="100"/>
    </row>
    <row r="933" spans="1:9" ht="63">
      <c r="A933" s="28" t="s">
        <v>992</v>
      </c>
      <c r="B933" s="29" t="s">
        <v>195</v>
      </c>
      <c r="C933" s="29" t="s">
        <v>144</v>
      </c>
      <c r="D933" s="29" t="s">
        <v>177</v>
      </c>
      <c r="E933" s="29" t="s">
        <v>590</v>
      </c>
      <c r="F933" s="29"/>
      <c r="G933" s="69">
        <f t="shared" si="62"/>
        <v>104.1</v>
      </c>
      <c r="H933" s="100"/>
      <c r="I933" s="100"/>
    </row>
    <row r="934" spans="1:9" ht="31.5">
      <c r="A934" s="28" t="s">
        <v>130</v>
      </c>
      <c r="B934" s="29" t="s">
        <v>195</v>
      </c>
      <c r="C934" s="29" t="s">
        <v>144</v>
      </c>
      <c r="D934" s="29" t="s">
        <v>177</v>
      </c>
      <c r="E934" s="29" t="s">
        <v>621</v>
      </c>
      <c r="F934" s="29"/>
      <c r="G934" s="69">
        <f t="shared" si="62"/>
        <v>104.1</v>
      </c>
      <c r="H934" s="100"/>
      <c r="I934" s="100"/>
    </row>
    <row r="935" spans="1:9" ht="78.75">
      <c r="A935" s="28" t="s">
        <v>741</v>
      </c>
      <c r="B935" s="29" t="s">
        <v>195</v>
      </c>
      <c r="C935" s="29" t="s">
        <v>144</v>
      </c>
      <c r="D935" s="29" t="s">
        <v>177</v>
      </c>
      <c r="E935" s="29" t="s">
        <v>742</v>
      </c>
      <c r="F935" s="29"/>
      <c r="G935" s="69">
        <f t="shared" si="62"/>
        <v>104.1</v>
      </c>
      <c r="H935" s="100"/>
      <c r="I935" s="100"/>
    </row>
    <row r="936" spans="1:9" ht="31.5">
      <c r="A936" s="28" t="s">
        <v>57</v>
      </c>
      <c r="B936" s="29" t="s">
        <v>195</v>
      </c>
      <c r="C936" s="29" t="s">
        <v>144</v>
      </c>
      <c r="D936" s="29" t="s">
        <v>177</v>
      </c>
      <c r="E936" s="29" t="s">
        <v>742</v>
      </c>
      <c r="F936" s="29" t="s">
        <v>58</v>
      </c>
      <c r="G936" s="69">
        <v>104.1</v>
      </c>
      <c r="H936" s="100"/>
      <c r="I936" s="100"/>
    </row>
    <row r="937" spans="1:9" ht="15.75">
      <c r="A937" s="26" t="s">
        <v>35</v>
      </c>
      <c r="B937" s="48" t="s">
        <v>195</v>
      </c>
      <c r="C937" s="49" t="s">
        <v>144</v>
      </c>
      <c r="D937" s="49" t="s">
        <v>179</v>
      </c>
      <c r="E937" s="29"/>
      <c r="F937" s="50"/>
      <c r="G937" s="100">
        <f t="shared" si="62"/>
        <v>1869.7</v>
      </c>
      <c r="H937" s="100">
        <f t="shared" si="62"/>
        <v>1882.1</v>
      </c>
      <c r="I937" s="100">
        <f t="shared" si="62"/>
        <v>1985.3</v>
      </c>
    </row>
    <row r="938" spans="1:9" ht="78.75">
      <c r="A938" s="28" t="s">
        <v>530</v>
      </c>
      <c r="B938" s="29" t="s">
        <v>195</v>
      </c>
      <c r="C938" s="29" t="s">
        <v>144</v>
      </c>
      <c r="D938" s="29" t="s">
        <v>179</v>
      </c>
      <c r="E938" s="29" t="s">
        <v>531</v>
      </c>
      <c r="F938" s="29"/>
      <c r="G938" s="69">
        <f t="shared" si="62"/>
        <v>1869.7</v>
      </c>
      <c r="H938" s="69">
        <f t="shared" si="62"/>
        <v>1882.1</v>
      </c>
      <c r="I938" s="69">
        <f t="shared" si="62"/>
        <v>1985.3</v>
      </c>
    </row>
    <row r="939" spans="1:9" ht="31.5">
      <c r="A939" s="28" t="s">
        <v>862</v>
      </c>
      <c r="B939" s="29" t="s">
        <v>195</v>
      </c>
      <c r="C939" s="29" t="s">
        <v>144</v>
      </c>
      <c r="D939" s="29" t="s">
        <v>179</v>
      </c>
      <c r="E939" s="29" t="s">
        <v>863</v>
      </c>
      <c r="F939" s="29"/>
      <c r="G939" s="69">
        <f t="shared" si="62"/>
        <v>1869.7</v>
      </c>
      <c r="H939" s="69">
        <f t="shared" si="62"/>
        <v>1882.1</v>
      </c>
      <c r="I939" s="69">
        <f t="shared" si="62"/>
        <v>1985.3</v>
      </c>
    </row>
    <row r="940" spans="1:9" ht="31.5">
      <c r="A940" s="28" t="s">
        <v>864</v>
      </c>
      <c r="B940" s="29" t="s">
        <v>195</v>
      </c>
      <c r="C940" s="29" t="s">
        <v>144</v>
      </c>
      <c r="D940" s="29" t="s">
        <v>179</v>
      </c>
      <c r="E940" s="29" t="s">
        <v>865</v>
      </c>
      <c r="F940" s="29"/>
      <c r="G940" s="69">
        <f t="shared" si="62"/>
        <v>1869.7</v>
      </c>
      <c r="H940" s="69">
        <f t="shared" si="62"/>
        <v>1882.1</v>
      </c>
      <c r="I940" s="69">
        <f t="shared" si="62"/>
        <v>1985.3</v>
      </c>
    </row>
    <row r="941" spans="1:9" ht="63">
      <c r="A941" s="28" t="s">
        <v>866</v>
      </c>
      <c r="B941" s="29" t="s">
        <v>195</v>
      </c>
      <c r="C941" s="29" t="s">
        <v>144</v>
      </c>
      <c r="D941" s="29" t="s">
        <v>179</v>
      </c>
      <c r="E941" s="29" t="s">
        <v>867</v>
      </c>
      <c r="F941" s="29"/>
      <c r="G941" s="69">
        <f t="shared" si="62"/>
        <v>1869.7</v>
      </c>
      <c r="H941" s="69">
        <f t="shared" si="62"/>
        <v>1882.1</v>
      </c>
      <c r="I941" s="69">
        <f t="shared" si="62"/>
        <v>1985.3</v>
      </c>
    </row>
    <row r="942" spans="1:9" ht="31.5">
      <c r="A942" s="28" t="s">
        <v>57</v>
      </c>
      <c r="B942" s="29" t="s">
        <v>195</v>
      </c>
      <c r="C942" s="29" t="s">
        <v>144</v>
      </c>
      <c r="D942" s="29" t="s">
        <v>179</v>
      </c>
      <c r="E942" s="29" t="s">
        <v>867</v>
      </c>
      <c r="F942" s="29" t="s">
        <v>58</v>
      </c>
      <c r="G942" s="69">
        <v>1869.7</v>
      </c>
      <c r="H942" s="69">
        <v>1882.1</v>
      </c>
      <c r="I942" s="69">
        <v>1985.3</v>
      </c>
    </row>
    <row r="943" spans="1:9" ht="15.75">
      <c r="A943" s="65" t="s">
        <v>34</v>
      </c>
      <c r="B943" s="51" t="s">
        <v>195</v>
      </c>
      <c r="C943" s="47" t="s">
        <v>149</v>
      </c>
      <c r="D943" s="47" t="s">
        <v>178</v>
      </c>
      <c r="E943" s="46"/>
      <c r="F943" s="47"/>
      <c r="G943" s="52">
        <f>SUM(G944+G1000)</f>
        <v>83744.800000000003</v>
      </c>
      <c r="H943" s="52">
        <f>SUM(H944)</f>
        <v>27963.100000000002</v>
      </c>
      <c r="I943" s="52">
        <f>SUM(I944)</f>
        <v>27991.500000000004</v>
      </c>
    </row>
    <row r="944" spans="1:9" ht="15.75">
      <c r="A944" s="26" t="s">
        <v>192</v>
      </c>
      <c r="B944" s="50" t="s">
        <v>195</v>
      </c>
      <c r="C944" s="49" t="s">
        <v>149</v>
      </c>
      <c r="D944" s="49" t="s">
        <v>176</v>
      </c>
      <c r="E944" s="48"/>
      <c r="F944" s="49"/>
      <c r="G944" s="23">
        <f>SUM(G945+G996+G992)</f>
        <v>55742.6</v>
      </c>
      <c r="H944" s="23">
        <f>SUM(H945)</f>
        <v>27963.100000000002</v>
      </c>
      <c r="I944" s="23">
        <f>SUM(I945)</f>
        <v>27991.500000000004</v>
      </c>
    </row>
    <row r="945" spans="1:9" ht="47.25">
      <c r="A945" s="28" t="s">
        <v>279</v>
      </c>
      <c r="B945" s="50" t="s">
        <v>195</v>
      </c>
      <c r="C945" s="50" t="s">
        <v>149</v>
      </c>
      <c r="D945" s="50" t="s">
        <v>176</v>
      </c>
      <c r="E945" s="29" t="s">
        <v>554</v>
      </c>
      <c r="F945" s="50"/>
      <c r="G945" s="53">
        <f>SUM(G946+G955+G983)</f>
        <v>53783</v>
      </c>
      <c r="H945" s="53">
        <f>SUM(H946+H955+H983)</f>
        <v>27963.100000000002</v>
      </c>
      <c r="I945" s="53">
        <f>SUM(I946+I955+I983)</f>
        <v>27991.500000000004</v>
      </c>
    </row>
    <row r="946" spans="1:9" ht="47.25">
      <c r="A946" s="28" t="s">
        <v>97</v>
      </c>
      <c r="B946" s="50" t="s">
        <v>195</v>
      </c>
      <c r="C946" s="50" t="s">
        <v>149</v>
      </c>
      <c r="D946" s="50" t="s">
        <v>176</v>
      </c>
      <c r="E946" s="29" t="s">
        <v>555</v>
      </c>
      <c r="F946" s="50"/>
      <c r="G946" s="53">
        <f>SUM(G950+G947)</f>
        <v>38653</v>
      </c>
      <c r="H946" s="53">
        <f>SUM(H950)</f>
        <v>13353.1</v>
      </c>
      <c r="I946" s="53">
        <f>SUM(I950)</f>
        <v>13381.5</v>
      </c>
    </row>
    <row r="947" spans="1:9" ht="47.25">
      <c r="A947" s="28" t="s">
        <v>233</v>
      </c>
      <c r="B947" s="50" t="s">
        <v>195</v>
      </c>
      <c r="C947" s="50" t="s">
        <v>149</v>
      </c>
      <c r="D947" s="50" t="s">
        <v>176</v>
      </c>
      <c r="E947" s="29" t="s">
        <v>1011</v>
      </c>
      <c r="F947" s="50"/>
      <c r="G947" s="69">
        <f>SUM(G948)</f>
        <v>22200</v>
      </c>
      <c r="H947" s="53"/>
      <c r="I947" s="53"/>
    </row>
    <row r="948" spans="1:9" ht="15.75">
      <c r="A948" s="27" t="s">
        <v>54</v>
      </c>
      <c r="B948" s="50" t="s">
        <v>195</v>
      </c>
      <c r="C948" s="50" t="s">
        <v>149</v>
      </c>
      <c r="D948" s="50" t="s">
        <v>176</v>
      </c>
      <c r="E948" s="29" t="s">
        <v>1012</v>
      </c>
      <c r="F948" s="50"/>
      <c r="G948" s="69">
        <f>SUM(G949)</f>
        <v>22200</v>
      </c>
      <c r="H948" s="53"/>
      <c r="I948" s="53"/>
    </row>
    <row r="949" spans="1:9" ht="47.25">
      <c r="A949" s="28" t="s">
        <v>244</v>
      </c>
      <c r="B949" s="50" t="s">
        <v>195</v>
      </c>
      <c r="C949" s="50" t="s">
        <v>149</v>
      </c>
      <c r="D949" s="50" t="s">
        <v>176</v>
      </c>
      <c r="E949" s="29" t="s">
        <v>1012</v>
      </c>
      <c r="F949" s="50"/>
      <c r="G949" s="53">
        <v>22200</v>
      </c>
      <c r="H949" s="53"/>
      <c r="I949" s="53"/>
    </row>
    <row r="950" spans="1:9" ht="31.5">
      <c r="A950" s="28" t="s">
        <v>263</v>
      </c>
      <c r="B950" s="50" t="s">
        <v>195</v>
      </c>
      <c r="C950" s="50" t="s">
        <v>149</v>
      </c>
      <c r="D950" s="50" t="s">
        <v>176</v>
      </c>
      <c r="E950" s="29" t="s">
        <v>556</v>
      </c>
      <c r="F950" s="50"/>
      <c r="G950" s="53">
        <f>SUM(G951)</f>
        <v>16453</v>
      </c>
      <c r="H950" s="53">
        <f>SUM(H951)</f>
        <v>13353.1</v>
      </c>
      <c r="I950" s="53">
        <f>SUM(I951)</f>
        <v>13381.5</v>
      </c>
    </row>
    <row r="951" spans="1:9" ht="15.75">
      <c r="A951" s="27" t="s">
        <v>54</v>
      </c>
      <c r="B951" s="50" t="s">
        <v>195</v>
      </c>
      <c r="C951" s="50" t="s">
        <v>149</v>
      </c>
      <c r="D951" s="50" t="s">
        <v>176</v>
      </c>
      <c r="E951" s="29" t="s">
        <v>557</v>
      </c>
      <c r="F951" s="50"/>
      <c r="G951" s="53">
        <f>SUM(G952:G954)</f>
        <v>16453</v>
      </c>
      <c r="H951" s="53">
        <f>SUM(H952:H954)</f>
        <v>13353.1</v>
      </c>
      <c r="I951" s="53">
        <f>SUM(I952:I954)</f>
        <v>13381.5</v>
      </c>
    </row>
    <row r="952" spans="1:9" ht="94.5">
      <c r="A952" s="27" t="s">
        <v>56</v>
      </c>
      <c r="B952" s="50" t="s">
        <v>195</v>
      </c>
      <c r="C952" s="50" t="s">
        <v>149</v>
      </c>
      <c r="D952" s="50" t="s">
        <v>176</v>
      </c>
      <c r="E952" s="29" t="s">
        <v>557</v>
      </c>
      <c r="F952" s="50" t="s">
        <v>64</v>
      </c>
      <c r="G952" s="53">
        <v>10864.2</v>
      </c>
      <c r="H952" s="53">
        <v>9006.2000000000007</v>
      </c>
      <c r="I952" s="53">
        <v>9006.2000000000007</v>
      </c>
    </row>
    <row r="953" spans="1:9" ht="47.25">
      <c r="A953" s="28" t="s">
        <v>265</v>
      </c>
      <c r="B953" s="50" t="s">
        <v>195</v>
      </c>
      <c r="C953" s="50" t="s">
        <v>149</v>
      </c>
      <c r="D953" s="50" t="s">
        <v>176</v>
      </c>
      <c r="E953" s="29" t="s">
        <v>557</v>
      </c>
      <c r="F953" s="50" t="s">
        <v>160</v>
      </c>
      <c r="G953" s="53">
        <v>5242.8</v>
      </c>
      <c r="H953" s="53">
        <v>4000.9</v>
      </c>
      <c r="I953" s="53">
        <v>4029.3</v>
      </c>
    </row>
    <row r="954" spans="1:9" ht="15.75">
      <c r="A954" s="27" t="s">
        <v>252</v>
      </c>
      <c r="B954" s="50" t="s">
        <v>195</v>
      </c>
      <c r="C954" s="50" t="s">
        <v>149</v>
      </c>
      <c r="D954" s="50" t="s">
        <v>176</v>
      </c>
      <c r="E954" s="29" t="s">
        <v>557</v>
      </c>
      <c r="F954" s="50" t="s">
        <v>253</v>
      </c>
      <c r="G954" s="53">
        <v>346</v>
      </c>
      <c r="H954" s="53">
        <v>346</v>
      </c>
      <c r="I954" s="53">
        <v>346</v>
      </c>
    </row>
    <row r="955" spans="1:9" ht="47.25">
      <c r="A955" s="28" t="s">
        <v>284</v>
      </c>
      <c r="B955" s="50" t="s">
        <v>195</v>
      </c>
      <c r="C955" s="50" t="s">
        <v>149</v>
      </c>
      <c r="D955" s="50" t="s">
        <v>176</v>
      </c>
      <c r="E955" s="29" t="s">
        <v>558</v>
      </c>
      <c r="F955" s="50"/>
      <c r="G955" s="53">
        <f>SUM(G961+G956+G980)</f>
        <v>13820.3</v>
      </c>
      <c r="H955" s="53">
        <f>SUM(H961)</f>
        <v>13300.300000000001</v>
      </c>
      <c r="I955" s="53">
        <f>SUM(I961)</f>
        <v>13300.300000000001</v>
      </c>
    </row>
    <row r="956" spans="1:9" ht="94.5">
      <c r="A956" s="28" t="s">
        <v>312</v>
      </c>
      <c r="B956" s="29" t="s">
        <v>195</v>
      </c>
      <c r="C956" s="29" t="s">
        <v>149</v>
      </c>
      <c r="D956" s="29" t="s">
        <v>176</v>
      </c>
      <c r="E956" s="29" t="s">
        <v>940</v>
      </c>
      <c r="F956" s="29"/>
      <c r="G956" s="53">
        <f>SUM(G957+G959)</f>
        <v>2527.4</v>
      </c>
      <c r="H956" s="53"/>
      <c r="I956" s="53"/>
    </row>
    <row r="957" spans="1:9" ht="31.5">
      <c r="A957" s="28" t="s">
        <v>298</v>
      </c>
      <c r="B957" s="29" t="s">
        <v>195</v>
      </c>
      <c r="C957" s="29" t="s">
        <v>149</v>
      </c>
      <c r="D957" s="29" t="s">
        <v>176</v>
      </c>
      <c r="E957" s="29" t="s">
        <v>941</v>
      </c>
      <c r="F957" s="29"/>
      <c r="G957" s="53">
        <f>SUM(G958)</f>
        <v>265</v>
      </c>
      <c r="H957" s="53"/>
      <c r="I957" s="53"/>
    </row>
    <row r="958" spans="1:9" ht="15.75">
      <c r="A958" s="28" t="s">
        <v>157</v>
      </c>
      <c r="B958" s="29" t="s">
        <v>195</v>
      </c>
      <c r="C958" s="29" t="s">
        <v>149</v>
      </c>
      <c r="D958" s="29" t="s">
        <v>176</v>
      </c>
      <c r="E958" s="29" t="s">
        <v>941</v>
      </c>
      <c r="F958" s="29" t="s">
        <v>210</v>
      </c>
      <c r="G958" s="53">
        <v>265</v>
      </c>
      <c r="H958" s="53"/>
      <c r="I958" s="53"/>
    </row>
    <row r="959" spans="1:9" ht="110.25">
      <c r="A959" s="28" t="s">
        <v>1007</v>
      </c>
      <c r="B959" s="29" t="s">
        <v>195</v>
      </c>
      <c r="C959" s="29" t="s">
        <v>149</v>
      </c>
      <c r="D959" s="29" t="s">
        <v>176</v>
      </c>
      <c r="E959" s="29" t="s">
        <v>942</v>
      </c>
      <c r="F959" s="29"/>
      <c r="G959" s="53">
        <f>SUM(G960)</f>
        <v>2262.4</v>
      </c>
      <c r="H959" s="53"/>
      <c r="I959" s="53"/>
    </row>
    <row r="960" spans="1:9" ht="15.75">
      <c r="A960" s="28" t="s">
        <v>157</v>
      </c>
      <c r="B960" s="29" t="s">
        <v>195</v>
      </c>
      <c r="C960" s="29" t="s">
        <v>149</v>
      </c>
      <c r="D960" s="29" t="s">
        <v>176</v>
      </c>
      <c r="E960" s="29" t="s">
        <v>942</v>
      </c>
      <c r="F960" s="29" t="s">
        <v>210</v>
      </c>
      <c r="G960" s="53">
        <v>2262.4</v>
      </c>
      <c r="H960" s="53"/>
      <c r="I960" s="53"/>
    </row>
    <row r="961" spans="1:9" ht="31.5">
      <c r="A961" s="27" t="s">
        <v>199</v>
      </c>
      <c r="B961" s="50" t="s">
        <v>195</v>
      </c>
      <c r="C961" s="50" t="s">
        <v>149</v>
      </c>
      <c r="D961" s="50" t="s">
        <v>176</v>
      </c>
      <c r="E961" s="29" t="s">
        <v>559</v>
      </c>
      <c r="F961" s="50"/>
      <c r="G961" s="53">
        <f>SUM(G962+G966+G968+G970+G972+G974+G976+G978)</f>
        <v>9661.5</v>
      </c>
      <c r="H961" s="53">
        <f>SUM(H962+H966+H968+H970+H972+H974+H976+H978)</f>
        <v>13300.300000000001</v>
      </c>
      <c r="I961" s="53">
        <f>SUM(I962+I966+I968+I970+I972+I974+I976+I978)</f>
        <v>13300.300000000001</v>
      </c>
    </row>
    <row r="962" spans="1:9" ht="31.5">
      <c r="A962" s="28" t="s">
        <v>298</v>
      </c>
      <c r="B962" s="50" t="s">
        <v>195</v>
      </c>
      <c r="C962" s="50" t="s">
        <v>149</v>
      </c>
      <c r="D962" s="50" t="s">
        <v>176</v>
      </c>
      <c r="E962" s="29" t="s">
        <v>560</v>
      </c>
      <c r="F962" s="50"/>
      <c r="G962" s="53">
        <f>SUM(G963:G965)</f>
        <v>3255</v>
      </c>
      <c r="H962" s="53">
        <f>SUM(H963:H965)</f>
        <v>3100</v>
      </c>
      <c r="I962" s="53">
        <f>SUM(I963:I965)</f>
        <v>3100</v>
      </c>
    </row>
    <row r="963" spans="1:9" ht="94.5">
      <c r="A963" s="27" t="s">
        <v>56</v>
      </c>
      <c r="B963" s="50" t="s">
        <v>195</v>
      </c>
      <c r="C963" s="50" t="s">
        <v>149</v>
      </c>
      <c r="D963" s="50" t="s">
        <v>176</v>
      </c>
      <c r="E963" s="29" t="s">
        <v>560</v>
      </c>
      <c r="F963" s="50" t="s">
        <v>64</v>
      </c>
      <c r="G963" s="53">
        <v>1480</v>
      </c>
      <c r="H963" s="53">
        <v>1400</v>
      </c>
      <c r="I963" s="53">
        <v>1400</v>
      </c>
    </row>
    <row r="964" spans="1:9" ht="47.25">
      <c r="A964" s="28" t="s">
        <v>265</v>
      </c>
      <c r="B964" s="50" t="s">
        <v>195</v>
      </c>
      <c r="C964" s="50" t="s">
        <v>149</v>
      </c>
      <c r="D964" s="50" t="s">
        <v>176</v>
      </c>
      <c r="E964" s="29" t="s">
        <v>560</v>
      </c>
      <c r="F964" s="50" t="s">
        <v>160</v>
      </c>
      <c r="G964" s="53">
        <v>720</v>
      </c>
      <c r="H964" s="53">
        <v>400</v>
      </c>
      <c r="I964" s="53">
        <v>400</v>
      </c>
    </row>
    <row r="965" spans="1:9" ht="31.5">
      <c r="A965" s="27" t="s">
        <v>57</v>
      </c>
      <c r="B965" s="50" t="s">
        <v>195</v>
      </c>
      <c r="C965" s="50" t="s">
        <v>149</v>
      </c>
      <c r="D965" s="50" t="s">
        <v>176</v>
      </c>
      <c r="E965" s="29" t="s">
        <v>560</v>
      </c>
      <c r="F965" s="50" t="s">
        <v>58</v>
      </c>
      <c r="G965" s="53">
        <v>1055</v>
      </c>
      <c r="H965" s="53">
        <v>1300</v>
      </c>
      <c r="I965" s="53">
        <v>1300</v>
      </c>
    </row>
    <row r="966" spans="1:9" ht="63">
      <c r="A966" s="27" t="s">
        <v>787</v>
      </c>
      <c r="B966" s="29" t="s">
        <v>195</v>
      </c>
      <c r="C966" s="29" t="s">
        <v>149</v>
      </c>
      <c r="D966" s="29" t="s">
        <v>176</v>
      </c>
      <c r="E966" s="29" t="s">
        <v>788</v>
      </c>
      <c r="F966" s="50"/>
      <c r="G966" s="53">
        <f>SUM(G967)</f>
        <v>485.8</v>
      </c>
      <c r="H966" s="53">
        <f>SUM(H967)</f>
        <v>485.8</v>
      </c>
      <c r="I966" s="53">
        <f>SUM(I967)</f>
        <v>485.8</v>
      </c>
    </row>
    <row r="967" spans="1:9" ht="47.25">
      <c r="A967" s="28" t="s">
        <v>265</v>
      </c>
      <c r="B967" s="50" t="s">
        <v>195</v>
      </c>
      <c r="C967" s="50" t="s">
        <v>149</v>
      </c>
      <c r="D967" s="50" t="s">
        <v>176</v>
      </c>
      <c r="E967" s="29" t="s">
        <v>788</v>
      </c>
      <c r="F967" s="50" t="s">
        <v>160</v>
      </c>
      <c r="G967" s="53">
        <v>485.8</v>
      </c>
      <c r="H967" s="53">
        <v>485.8</v>
      </c>
      <c r="I967" s="53">
        <v>485.8</v>
      </c>
    </row>
    <row r="968" spans="1:9" ht="47.25">
      <c r="A968" s="27" t="s">
        <v>606</v>
      </c>
      <c r="B968" s="50" t="s">
        <v>195</v>
      </c>
      <c r="C968" s="50" t="s">
        <v>149</v>
      </c>
      <c r="D968" s="50" t="s">
        <v>176</v>
      </c>
      <c r="E968" s="29" t="s">
        <v>789</v>
      </c>
      <c r="F968" s="50"/>
      <c r="G968" s="53">
        <f>SUM(G969:G969)</f>
        <v>1362.5</v>
      </c>
      <c r="H968" s="53">
        <f>SUM(H969:H969)</f>
        <v>2993.9</v>
      </c>
      <c r="I968" s="53">
        <f>SUM(I969:I969)</f>
        <v>2993.9</v>
      </c>
    </row>
    <row r="969" spans="1:9" ht="47.25">
      <c r="A969" s="28" t="s">
        <v>265</v>
      </c>
      <c r="B969" s="50" t="s">
        <v>195</v>
      </c>
      <c r="C969" s="50" t="s">
        <v>149</v>
      </c>
      <c r="D969" s="50" t="s">
        <v>176</v>
      </c>
      <c r="E969" s="29" t="s">
        <v>789</v>
      </c>
      <c r="F969" s="50" t="s">
        <v>160</v>
      </c>
      <c r="G969" s="53">
        <v>1362.5</v>
      </c>
      <c r="H969" s="53">
        <v>2993.9</v>
      </c>
      <c r="I969" s="53">
        <v>2993.9</v>
      </c>
    </row>
    <row r="970" spans="1:9" ht="78.75">
      <c r="A970" s="27" t="s">
        <v>790</v>
      </c>
      <c r="B970" s="50" t="s">
        <v>195</v>
      </c>
      <c r="C970" s="50" t="s">
        <v>149</v>
      </c>
      <c r="D970" s="50" t="s">
        <v>176</v>
      </c>
      <c r="E970" s="29" t="s">
        <v>791</v>
      </c>
      <c r="F970" s="50"/>
      <c r="G970" s="53">
        <f>SUM(G971:G971)</f>
        <v>485.8</v>
      </c>
      <c r="H970" s="53">
        <f>SUM(H971:H971)</f>
        <v>485.8</v>
      </c>
      <c r="I970" s="53">
        <f>SUM(I971:I971)</f>
        <v>485.8</v>
      </c>
    </row>
    <row r="971" spans="1:9" ht="47.25">
      <c r="A971" s="28" t="s">
        <v>265</v>
      </c>
      <c r="B971" s="50" t="s">
        <v>195</v>
      </c>
      <c r="C971" s="50" t="s">
        <v>149</v>
      </c>
      <c r="D971" s="50" t="s">
        <v>176</v>
      </c>
      <c r="E971" s="29" t="s">
        <v>791</v>
      </c>
      <c r="F971" s="50" t="s">
        <v>160</v>
      </c>
      <c r="G971" s="53">
        <v>485.8</v>
      </c>
      <c r="H971" s="53">
        <v>485.8</v>
      </c>
      <c r="I971" s="53">
        <v>485.8</v>
      </c>
    </row>
    <row r="972" spans="1:9" ht="78.75">
      <c r="A972" s="27" t="s">
        <v>165</v>
      </c>
      <c r="B972" s="50" t="s">
        <v>195</v>
      </c>
      <c r="C972" s="50" t="s">
        <v>149</v>
      </c>
      <c r="D972" s="50" t="s">
        <v>176</v>
      </c>
      <c r="E972" s="29" t="s">
        <v>792</v>
      </c>
      <c r="F972" s="50"/>
      <c r="G972" s="53">
        <f>SUM(G973:G973)</f>
        <v>243.4</v>
      </c>
      <c r="H972" s="53">
        <f>SUM(H973:H973)</f>
        <v>243.4</v>
      </c>
      <c r="I972" s="53">
        <f>SUM(I973:I973)</f>
        <v>243.4</v>
      </c>
    </row>
    <row r="973" spans="1:9" ht="47.25">
      <c r="A973" s="28" t="s">
        <v>265</v>
      </c>
      <c r="B973" s="50" t="s">
        <v>195</v>
      </c>
      <c r="C973" s="50" t="s">
        <v>149</v>
      </c>
      <c r="D973" s="50" t="s">
        <v>176</v>
      </c>
      <c r="E973" s="29" t="s">
        <v>792</v>
      </c>
      <c r="F973" s="50" t="s">
        <v>160</v>
      </c>
      <c r="G973" s="53">
        <v>243.4</v>
      </c>
      <c r="H973" s="53">
        <v>243.4</v>
      </c>
      <c r="I973" s="53">
        <v>243.4</v>
      </c>
    </row>
    <row r="974" spans="1:9" ht="63">
      <c r="A974" s="27" t="s">
        <v>793</v>
      </c>
      <c r="B974" s="50" t="s">
        <v>195</v>
      </c>
      <c r="C974" s="50" t="s">
        <v>149</v>
      </c>
      <c r="D974" s="50" t="s">
        <v>176</v>
      </c>
      <c r="E974" s="29" t="s">
        <v>794</v>
      </c>
      <c r="F974" s="50"/>
      <c r="G974" s="53">
        <f>SUM(G975:G975)</f>
        <v>729.2</v>
      </c>
      <c r="H974" s="53">
        <f>SUM(H975:H975)</f>
        <v>729.2</v>
      </c>
      <c r="I974" s="53">
        <f>SUM(I975:I975)</f>
        <v>729.2</v>
      </c>
    </row>
    <row r="975" spans="1:9" ht="47.25">
      <c r="A975" s="28" t="s">
        <v>265</v>
      </c>
      <c r="B975" s="50" t="s">
        <v>195</v>
      </c>
      <c r="C975" s="50" t="s">
        <v>149</v>
      </c>
      <c r="D975" s="50" t="s">
        <v>176</v>
      </c>
      <c r="E975" s="29" t="s">
        <v>794</v>
      </c>
      <c r="F975" s="50" t="s">
        <v>160</v>
      </c>
      <c r="G975" s="53">
        <v>729.2</v>
      </c>
      <c r="H975" s="53">
        <v>729.2</v>
      </c>
      <c r="I975" s="53">
        <v>729.2</v>
      </c>
    </row>
    <row r="976" spans="1:9" ht="110.25">
      <c r="A976" s="66" t="s">
        <v>657</v>
      </c>
      <c r="B976" s="29" t="s">
        <v>195</v>
      </c>
      <c r="C976" s="29" t="s">
        <v>149</v>
      </c>
      <c r="D976" s="29" t="s">
        <v>176</v>
      </c>
      <c r="E976" s="29" t="s">
        <v>795</v>
      </c>
      <c r="F976" s="50"/>
      <c r="G976" s="53">
        <f>SUM(G977)</f>
        <v>251.4</v>
      </c>
      <c r="H976" s="53">
        <f>SUM(H977)</f>
        <v>2513.8000000000002</v>
      </c>
      <c r="I976" s="53">
        <f>SUM(I977)</f>
        <v>2513.8000000000002</v>
      </c>
    </row>
    <row r="977" spans="1:9" ht="94.5">
      <c r="A977" s="27" t="s">
        <v>56</v>
      </c>
      <c r="B977" s="50" t="s">
        <v>195</v>
      </c>
      <c r="C977" s="50" t="s">
        <v>149</v>
      </c>
      <c r="D977" s="50" t="s">
        <v>176</v>
      </c>
      <c r="E977" s="29" t="s">
        <v>795</v>
      </c>
      <c r="F977" s="50" t="s">
        <v>64</v>
      </c>
      <c r="G977" s="53">
        <v>251.4</v>
      </c>
      <c r="H977" s="53">
        <v>2513.8000000000002</v>
      </c>
      <c r="I977" s="53">
        <v>2513.8000000000002</v>
      </c>
    </row>
    <row r="978" spans="1:9" ht="94.5">
      <c r="A978" s="27" t="s">
        <v>796</v>
      </c>
      <c r="B978" s="29" t="s">
        <v>195</v>
      </c>
      <c r="C978" s="29" t="s">
        <v>149</v>
      </c>
      <c r="D978" s="29" t="s">
        <v>176</v>
      </c>
      <c r="E978" s="29" t="s">
        <v>797</v>
      </c>
      <c r="F978" s="50"/>
      <c r="G978" s="53">
        <f>SUM(G979)</f>
        <v>2848.4</v>
      </c>
      <c r="H978" s="53">
        <f>SUM(H979)</f>
        <v>2748.4</v>
      </c>
      <c r="I978" s="53">
        <f>SUM(I979)</f>
        <v>2748.4</v>
      </c>
    </row>
    <row r="979" spans="1:9" ht="94.5">
      <c r="A979" s="27" t="s">
        <v>56</v>
      </c>
      <c r="B979" s="50" t="s">
        <v>195</v>
      </c>
      <c r="C979" s="50" t="s">
        <v>149</v>
      </c>
      <c r="D979" s="50" t="s">
        <v>176</v>
      </c>
      <c r="E979" s="29" t="s">
        <v>797</v>
      </c>
      <c r="F979" s="50" t="s">
        <v>64</v>
      </c>
      <c r="G979" s="53">
        <v>2848.4</v>
      </c>
      <c r="H979" s="53">
        <v>2748.4</v>
      </c>
      <c r="I979" s="53">
        <v>2748.4</v>
      </c>
    </row>
    <row r="980" spans="1:9" ht="31.5">
      <c r="A980" s="131" t="s">
        <v>19</v>
      </c>
      <c r="B980" s="132" t="s">
        <v>195</v>
      </c>
      <c r="C980" s="132" t="s">
        <v>149</v>
      </c>
      <c r="D980" s="132" t="s">
        <v>176</v>
      </c>
      <c r="E980" s="132" t="s">
        <v>1074</v>
      </c>
      <c r="F980" s="132"/>
      <c r="G980" s="53">
        <f>SUM(G981)</f>
        <v>1631.4</v>
      </c>
      <c r="H980" s="53"/>
      <c r="I980" s="53"/>
    </row>
    <row r="981" spans="1:9" ht="47.25">
      <c r="A981" s="131" t="s">
        <v>606</v>
      </c>
      <c r="B981" s="132" t="s">
        <v>195</v>
      </c>
      <c r="C981" s="132" t="s">
        <v>149</v>
      </c>
      <c r="D981" s="132" t="s">
        <v>176</v>
      </c>
      <c r="E981" s="132" t="s">
        <v>1075</v>
      </c>
      <c r="F981" s="132"/>
      <c r="G981" s="53">
        <f>SUM(G982)</f>
        <v>1631.4</v>
      </c>
      <c r="H981" s="53"/>
      <c r="I981" s="53"/>
    </row>
    <row r="982" spans="1:9" ht="47.25">
      <c r="A982" s="131" t="s">
        <v>244</v>
      </c>
      <c r="B982" s="132" t="s">
        <v>195</v>
      </c>
      <c r="C982" s="132" t="s">
        <v>149</v>
      </c>
      <c r="D982" s="132" t="s">
        <v>176</v>
      </c>
      <c r="E982" s="132" t="s">
        <v>1075</v>
      </c>
      <c r="F982" s="132" t="s">
        <v>7</v>
      </c>
      <c r="G982" s="53">
        <v>1631.4</v>
      </c>
      <c r="H982" s="53"/>
      <c r="I982" s="53"/>
    </row>
    <row r="983" spans="1:9" ht="63">
      <c r="A983" s="27" t="s">
        <v>875</v>
      </c>
      <c r="B983" s="50" t="s">
        <v>195</v>
      </c>
      <c r="C983" s="50" t="s">
        <v>149</v>
      </c>
      <c r="D983" s="50" t="s">
        <v>176</v>
      </c>
      <c r="E983" s="29" t="s">
        <v>561</v>
      </c>
      <c r="F983" s="50"/>
      <c r="G983" s="53">
        <f>SUM(G984+G989)</f>
        <v>1309.7</v>
      </c>
      <c r="H983" s="53">
        <f>SUM(H984+H989)</f>
        <v>1309.7</v>
      </c>
      <c r="I983" s="53">
        <f>SUM(I984+I989)</f>
        <v>1309.7</v>
      </c>
    </row>
    <row r="984" spans="1:9" ht="31.5">
      <c r="A984" s="27" t="s">
        <v>199</v>
      </c>
      <c r="B984" s="50" t="s">
        <v>195</v>
      </c>
      <c r="C984" s="50" t="s">
        <v>149</v>
      </c>
      <c r="D984" s="50" t="s">
        <v>176</v>
      </c>
      <c r="E984" s="29" t="s">
        <v>562</v>
      </c>
      <c r="F984" s="50"/>
      <c r="G984" s="53">
        <f>SUM(G985)</f>
        <v>260</v>
      </c>
      <c r="H984" s="53">
        <f>SUM(H985)</f>
        <v>260</v>
      </c>
      <c r="I984" s="53">
        <f>SUM(I985)</f>
        <v>260</v>
      </c>
    </row>
    <row r="985" spans="1:9" ht="31.5">
      <c r="A985" s="27" t="s">
        <v>254</v>
      </c>
      <c r="B985" s="50" t="s">
        <v>195</v>
      </c>
      <c r="C985" s="50" t="s">
        <v>149</v>
      </c>
      <c r="D985" s="50" t="s">
        <v>176</v>
      </c>
      <c r="E985" s="29" t="s">
        <v>563</v>
      </c>
      <c r="F985" s="50"/>
      <c r="G985" s="53">
        <f>SUM(G986:G988)</f>
        <v>260</v>
      </c>
      <c r="H985" s="53">
        <f>SUM(H987:H987)</f>
        <v>260</v>
      </c>
      <c r="I985" s="53">
        <f>SUM(I987:I987)</f>
        <v>260</v>
      </c>
    </row>
    <row r="986" spans="1:9" ht="94.5">
      <c r="A986" s="27" t="s">
        <v>56</v>
      </c>
      <c r="B986" s="50" t="s">
        <v>195</v>
      </c>
      <c r="C986" s="50" t="s">
        <v>149</v>
      </c>
      <c r="D986" s="50" t="s">
        <v>176</v>
      </c>
      <c r="E986" s="29" t="s">
        <v>563</v>
      </c>
      <c r="F986" s="50" t="s">
        <v>64</v>
      </c>
      <c r="G986" s="53">
        <v>123</v>
      </c>
      <c r="H986" s="53"/>
      <c r="I986" s="53"/>
    </row>
    <row r="987" spans="1:9" ht="47.25">
      <c r="A987" s="28" t="s">
        <v>265</v>
      </c>
      <c r="B987" s="50" t="s">
        <v>195</v>
      </c>
      <c r="C987" s="50" t="s">
        <v>149</v>
      </c>
      <c r="D987" s="50" t="s">
        <v>176</v>
      </c>
      <c r="E987" s="29" t="s">
        <v>563</v>
      </c>
      <c r="F987" s="50" t="s">
        <v>160</v>
      </c>
      <c r="G987" s="53">
        <v>67</v>
      </c>
      <c r="H987" s="53">
        <v>260</v>
      </c>
      <c r="I987" s="53">
        <v>260</v>
      </c>
    </row>
    <row r="988" spans="1:9" ht="31.5">
      <c r="A988" s="28" t="s">
        <v>57</v>
      </c>
      <c r="B988" s="50" t="s">
        <v>195</v>
      </c>
      <c r="C988" s="50" t="s">
        <v>149</v>
      </c>
      <c r="D988" s="50" t="s">
        <v>176</v>
      </c>
      <c r="E988" s="29" t="s">
        <v>563</v>
      </c>
      <c r="F988" s="50" t="s">
        <v>58</v>
      </c>
      <c r="G988" s="53">
        <v>70</v>
      </c>
      <c r="H988" s="53"/>
      <c r="I988" s="53"/>
    </row>
    <row r="989" spans="1:9" ht="31.5">
      <c r="A989" s="28" t="s">
        <v>263</v>
      </c>
      <c r="B989" s="50" t="s">
        <v>195</v>
      </c>
      <c r="C989" s="50" t="s">
        <v>149</v>
      </c>
      <c r="D989" s="50" t="s">
        <v>176</v>
      </c>
      <c r="E989" s="29" t="s">
        <v>564</v>
      </c>
      <c r="F989" s="50"/>
      <c r="G989" s="53">
        <f>SUM(G990)</f>
        <v>1049.7</v>
      </c>
      <c r="H989" s="53">
        <f>SUM(H990)</f>
        <v>1049.7</v>
      </c>
      <c r="I989" s="53">
        <f>SUM(I990)</f>
        <v>1049.7</v>
      </c>
    </row>
    <row r="990" spans="1:9" ht="15.75">
      <c r="A990" s="28" t="s">
        <v>267</v>
      </c>
      <c r="B990" s="50" t="s">
        <v>195</v>
      </c>
      <c r="C990" s="50" t="s">
        <v>149</v>
      </c>
      <c r="D990" s="50" t="s">
        <v>176</v>
      </c>
      <c r="E990" s="29" t="s">
        <v>565</v>
      </c>
      <c r="F990" s="50"/>
      <c r="G990" s="53">
        <f>SUM(G991:G991)</f>
        <v>1049.7</v>
      </c>
      <c r="H990" s="53">
        <f>SUM(H991:H991)</f>
        <v>1049.7</v>
      </c>
      <c r="I990" s="53">
        <f>SUM(I991:I991)</f>
        <v>1049.7</v>
      </c>
    </row>
    <row r="991" spans="1:9" ht="94.5">
      <c r="A991" s="27" t="s">
        <v>56</v>
      </c>
      <c r="B991" s="50" t="s">
        <v>195</v>
      </c>
      <c r="C991" s="50" t="s">
        <v>149</v>
      </c>
      <c r="D991" s="50" t="s">
        <v>176</v>
      </c>
      <c r="E991" s="29" t="s">
        <v>565</v>
      </c>
      <c r="F991" s="50" t="s">
        <v>64</v>
      </c>
      <c r="G991" s="53">
        <v>1049.7</v>
      </c>
      <c r="H991" s="53">
        <v>1049.7</v>
      </c>
      <c r="I991" s="53">
        <v>1049.7</v>
      </c>
    </row>
    <row r="992" spans="1:9" ht="110.25">
      <c r="A992" s="131" t="s">
        <v>1107</v>
      </c>
      <c r="B992" s="132" t="s">
        <v>195</v>
      </c>
      <c r="C992" s="132" t="s">
        <v>149</v>
      </c>
      <c r="D992" s="132" t="s">
        <v>176</v>
      </c>
      <c r="E992" s="132" t="s">
        <v>508</v>
      </c>
      <c r="F992" s="132"/>
      <c r="G992" s="53">
        <f>SUM(G993:G993)</f>
        <v>635.1</v>
      </c>
      <c r="H992" s="53"/>
      <c r="I992" s="53"/>
    </row>
    <row r="993" spans="1:9" ht="47.25">
      <c r="A993" s="131" t="s">
        <v>233</v>
      </c>
      <c r="B993" s="132" t="s">
        <v>195</v>
      </c>
      <c r="C993" s="132" t="s">
        <v>149</v>
      </c>
      <c r="D993" s="132" t="s">
        <v>176</v>
      </c>
      <c r="E993" s="132" t="s">
        <v>1089</v>
      </c>
      <c r="F993" s="132"/>
      <c r="G993" s="53">
        <f>SUM(G994:G994)</f>
        <v>635.1</v>
      </c>
      <c r="H993" s="53"/>
      <c r="I993" s="53"/>
    </row>
    <row r="994" spans="1:9" ht="63">
      <c r="A994" s="131" t="s">
        <v>1088</v>
      </c>
      <c r="B994" s="132" t="s">
        <v>195</v>
      </c>
      <c r="C994" s="132" t="s">
        <v>149</v>
      </c>
      <c r="D994" s="132" t="s">
        <v>176</v>
      </c>
      <c r="E994" s="132" t="s">
        <v>1090</v>
      </c>
      <c r="F994" s="132"/>
      <c r="G994" s="53">
        <f>SUM(G995:G995)</f>
        <v>635.1</v>
      </c>
      <c r="H994" s="53"/>
      <c r="I994" s="53"/>
    </row>
    <row r="995" spans="1:9" ht="47.25">
      <c r="A995" s="131" t="s">
        <v>244</v>
      </c>
      <c r="B995" s="132" t="s">
        <v>195</v>
      </c>
      <c r="C995" s="132" t="s">
        <v>149</v>
      </c>
      <c r="D995" s="132" t="s">
        <v>176</v>
      </c>
      <c r="E995" s="132" t="s">
        <v>1090</v>
      </c>
      <c r="F995" s="132" t="s">
        <v>7</v>
      </c>
      <c r="G995" s="53">
        <v>635.1</v>
      </c>
      <c r="H995" s="53"/>
      <c r="I995" s="53"/>
    </row>
    <row r="996" spans="1:9" ht="47.25">
      <c r="A996" s="28" t="s">
        <v>814</v>
      </c>
      <c r="B996" s="29" t="s">
        <v>195</v>
      </c>
      <c r="C996" s="29" t="s">
        <v>149</v>
      </c>
      <c r="D996" s="29" t="s">
        <v>176</v>
      </c>
      <c r="E996" s="29" t="s">
        <v>815</v>
      </c>
      <c r="F996" s="29"/>
      <c r="G996" s="53">
        <f>SUM(G997)</f>
        <v>1324.5</v>
      </c>
      <c r="H996" s="53"/>
      <c r="I996" s="53"/>
    </row>
    <row r="997" spans="1:9" ht="15.75">
      <c r="A997" s="28" t="s">
        <v>25</v>
      </c>
      <c r="B997" s="29" t="s">
        <v>195</v>
      </c>
      <c r="C997" s="29" t="s">
        <v>149</v>
      </c>
      <c r="D997" s="29" t="s">
        <v>176</v>
      </c>
      <c r="E997" s="29" t="s">
        <v>977</v>
      </c>
      <c r="F997" s="29"/>
      <c r="G997" s="53">
        <f>SUM(G998)</f>
        <v>1324.5</v>
      </c>
      <c r="H997" s="53"/>
      <c r="I997" s="53"/>
    </row>
    <row r="998" spans="1:9" ht="15.75">
      <c r="A998" s="28" t="s">
        <v>379</v>
      </c>
      <c r="B998" s="29" t="s">
        <v>195</v>
      </c>
      <c r="C998" s="29" t="s">
        <v>149</v>
      </c>
      <c r="D998" s="29" t="s">
        <v>176</v>
      </c>
      <c r="E998" s="29" t="s">
        <v>978</v>
      </c>
      <c r="F998" s="29"/>
      <c r="G998" s="53">
        <f>SUM(G999)</f>
        <v>1324.5</v>
      </c>
      <c r="H998" s="53"/>
      <c r="I998" s="53"/>
    </row>
    <row r="999" spans="1:9" ht="15.75">
      <c r="A999" s="28" t="s">
        <v>157</v>
      </c>
      <c r="B999" s="29" t="s">
        <v>195</v>
      </c>
      <c r="C999" s="29" t="s">
        <v>149</v>
      </c>
      <c r="D999" s="29" t="s">
        <v>176</v>
      </c>
      <c r="E999" s="29" t="s">
        <v>978</v>
      </c>
      <c r="F999" s="29" t="s">
        <v>210</v>
      </c>
      <c r="G999" s="53">
        <v>1324.5</v>
      </c>
      <c r="H999" s="53"/>
      <c r="I999" s="53"/>
    </row>
    <row r="1000" spans="1:9" ht="31.5" customHeight="1">
      <c r="A1000" s="124" t="s">
        <v>566</v>
      </c>
      <c r="B1000" s="49" t="s">
        <v>195</v>
      </c>
      <c r="C1000" s="49" t="s">
        <v>149</v>
      </c>
      <c r="D1000" s="48" t="s">
        <v>180</v>
      </c>
      <c r="E1000" s="48"/>
      <c r="F1000" s="49"/>
      <c r="G1000" s="23">
        <f>SUM(G1001)</f>
        <v>28002.2</v>
      </c>
      <c r="H1000" s="53"/>
      <c r="I1000" s="53"/>
    </row>
    <row r="1001" spans="1:9" ht="47.25">
      <c r="A1001" s="28" t="s">
        <v>1008</v>
      </c>
      <c r="B1001" s="29" t="s">
        <v>195</v>
      </c>
      <c r="C1001" s="29" t="s">
        <v>149</v>
      </c>
      <c r="D1001" s="29" t="s">
        <v>180</v>
      </c>
      <c r="E1001" s="29" t="s">
        <v>548</v>
      </c>
      <c r="F1001" s="29"/>
      <c r="G1001" s="53">
        <f>SUM(G1002)</f>
        <v>28002.2</v>
      </c>
      <c r="H1001" s="53"/>
      <c r="I1001" s="53"/>
    </row>
    <row r="1002" spans="1:9" ht="31.5">
      <c r="A1002" s="28" t="s">
        <v>136</v>
      </c>
      <c r="B1002" s="29" t="s">
        <v>195</v>
      </c>
      <c r="C1002" s="29" t="s">
        <v>149</v>
      </c>
      <c r="D1002" s="29" t="s">
        <v>180</v>
      </c>
      <c r="E1002" s="29" t="s">
        <v>549</v>
      </c>
      <c r="F1002" s="29"/>
      <c r="G1002" s="53">
        <f>SUM(G1003)</f>
        <v>28002.2</v>
      </c>
      <c r="H1002" s="53"/>
      <c r="I1002" s="53"/>
    </row>
    <row r="1003" spans="1:9" ht="31.5">
      <c r="A1003" s="28" t="s">
        <v>971</v>
      </c>
      <c r="B1003" s="29" t="s">
        <v>195</v>
      </c>
      <c r="C1003" s="29" t="s">
        <v>149</v>
      </c>
      <c r="D1003" s="29" t="s">
        <v>180</v>
      </c>
      <c r="E1003" s="29" t="s">
        <v>970</v>
      </c>
      <c r="F1003" s="29"/>
      <c r="G1003" s="53">
        <f>SUM(G1004)</f>
        <v>28002.2</v>
      </c>
      <c r="H1003" s="53"/>
      <c r="I1003" s="53"/>
    </row>
    <row r="1004" spans="1:9" ht="47.25">
      <c r="A1004" s="28" t="s">
        <v>173</v>
      </c>
      <c r="B1004" s="29" t="s">
        <v>195</v>
      </c>
      <c r="C1004" s="29" t="s">
        <v>149</v>
      </c>
      <c r="D1004" s="29" t="s">
        <v>180</v>
      </c>
      <c r="E1004" s="29" t="s">
        <v>970</v>
      </c>
      <c r="F1004" s="29" t="s">
        <v>246</v>
      </c>
      <c r="G1004" s="53">
        <v>28002.2</v>
      </c>
      <c r="H1004" s="53"/>
      <c r="I1004" s="53"/>
    </row>
    <row r="1005" spans="1:9" ht="31.5">
      <c r="A1005" s="20" t="s">
        <v>247</v>
      </c>
      <c r="B1005" s="51" t="s">
        <v>802</v>
      </c>
      <c r="C1005" s="51"/>
      <c r="D1005" s="51"/>
      <c r="E1005" s="12"/>
      <c r="F1005" s="115"/>
      <c r="G1005" s="70">
        <f>SUM(G1006++G1047+G1031+G1037)</f>
        <v>86310.399999999994</v>
      </c>
      <c r="H1005" s="70">
        <f>SUM(H1006++H1047+H1031)</f>
        <v>77177.7</v>
      </c>
      <c r="I1005" s="70">
        <f>SUM(I1006++I1047+I1031)</f>
        <v>77177.7</v>
      </c>
    </row>
    <row r="1006" spans="1:9" ht="15.75">
      <c r="A1006" s="61" t="s">
        <v>174</v>
      </c>
      <c r="B1006" s="47" t="s">
        <v>802</v>
      </c>
      <c r="C1006" s="47" t="s">
        <v>175</v>
      </c>
      <c r="D1006" s="47" t="s">
        <v>178</v>
      </c>
      <c r="E1006" s="46"/>
      <c r="F1006" s="47"/>
      <c r="G1006" s="52">
        <f>SUM(G1007)</f>
        <v>17065.899999999998</v>
      </c>
      <c r="H1006" s="52">
        <f>SUM(H1007)</f>
        <v>11957.4</v>
      </c>
      <c r="I1006" s="52">
        <f>SUM(I1007)</f>
        <v>11957.4</v>
      </c>
    </row>
    <row r="1007" spans="1:9" ht="15.75">
      <c r="A1007" s="26" t="s">
        <v>184</v>
      </c>
      <c r="B1007" s="49" t="s">
        <v>802</v>
      </c>
      <c r="C1007" s="49" t="s">
        <v>175</v>
      </c>
      <c r="D1007" s="49" t="s">
        <v>99</v>
      </c>
      <c r="E1007" s="48"/>
      <c r="F1007" s="49"/>
      <c r="G1007" s="23">
        <f>SUM(G1013+G1008+G1027)</f>
        <v>17065.899999999998</v>
      </c>
      <c r="H1007" s="23">
        <f>SUM(H1013+H1021)</f>
        <v>11957.4</v>
      </c>
      <c r="I1007" s="23">
        <f>SUM(I1013+I1021)</f>
        <v>11957.4</v>
      </c>
    </row>
    <row r="1008" spans="1:9" ht="47.25">
      <c r="A1008" s="28" t="s">
        <v>991</v>
      </c>
      <c r="B1008" s="29" t="s">
        <v>802</v>
      </c>
      <c r="C1008" s="29" t="s">
        <v>175</v>
      </c>
      <c r="D1008" s="29" t="s">
        <v>99</v>
      </c>
      <c r="E1008" s="29" t="s">
        <v>480</v>
      </c>
      <c r="F1008" s="29"/>
      <c r="G1008" s="53">
        <f>SUM(G1009)</f>
        <v>65.099999999999994</v>
      </c>
      <c r="H1008" s="23"/>
      <c r="I1008" s="23"/>
    </row>
    <row r="1009" spans="1:9" ht="15.75">
      <c r="A1009" s="28" t="s">
        <v>1009</v>
      </c>
      <c r="B1009" s="29" t="s">
        <v>802</v>
      </c>
      <c r="C1009" s="29" t="s">
        <v>175</v>
      </c>
      <c r="D1009" s="29" t="s">
        <v>99</v>
      </c>
      <c r="E1009" s="29" t="s">
        <v>488</v>
      </c>
      <c r="F1009" s="29"/>
      <c r="G1009" s="53">
        <f>SUM(G1010)</f>
        <v>65.099999999999994</v>
      </c>
      <c r="H1009" s="23"/>
      <c r="I1009" s="23"/>
    </row>
    <row r="1010" spans="1:9" ht="31.5">
      <c r="A1010" s="28" t="s">
        <v>199</v>
      </c>
      <c r="B1010" s="29" t="s">
        <v>802</v>
      </c>
      <c r="C1010" s="29" t="s">
        <v>175</v>
      </c>
      <c r="D1010" s="29" t="s">
        <v>99</v>
      </c>
      <c r="E1010" s="29" t="s">
        <v>489</v>
      </c>
      <c r="F1010" s="29"/>
      <c r="G1010" s="53">
        <f>SUM(G1011)</f>
        <v>65.099999999999994</v>
      </c>
      <c r="H1010" s="23"/>
      <c r="I1010" s="23"/>
    </row>
    <row r="1011" spans="1:9" ht="94.5">
      <c r="A1011" s="28" t="s">
        <v>338</v>
      </c>
      <c r="B1011" s="29" t="s">
        <v>802</v>
      </c>
      <c r="C1011" s="29" t="s">
        <v>175</v>
      </c>
      <c r="D1011" s="29" t="s">
        <v>99</v>
      </c>
      <c r="E1011" s="29" t="s">
        <v>490</v>
      </c>
      <c r="F1011" s="29"/>
      <c r="G1011" s="53">
        <f>SUM(G1012)</f>
        <v>65.099999999999994</v>
      </c>
      <c r="H1011" s="23"/>
      <c r="I1011" s="23"/>
    </row>
    <row r="1012" spans="1:9" ht="47.25">
      <c r="A1012" s="28" t="s">
        <v>265</v>
      </c>
      <c r="B1012" s="29" t="s">
        <v>802</v>
      </c>
      <c r="C1012" s="29" t="s">
        <v>175</v>
      </c>
      <c r="D1012" s="29" t="s">
        <v>99</v>
      </c>
      <c r="E1012" s="29" t="s">
        <v>490</v>
      </c>
      <c r="F1012" s="29" t="s">
        <v>160</v>
      </c>
      <c r="G1012" s="53">
        <v>65.099999999999994</v>
      </c>
      <c r="H1012" s="23"/>
      <c r="I1012" s="23"/>
    </row>
    <row r="1013" spans="1:9" ht="78.75">
      <c r="A1013" s="28" t="s">
        <v>605</v>
      </c>
      <c r="B1013" s="50" t="s">
        <v>802</v>
      </c>
      <c r="C1013" s="50" t="s">
        <v>175</v>
      </c>
      <c r="D1013" s="50" t="s">
        <v>99</v>
      </c>
      <c r="E1013" s="29" t="s">
        <v>567</v>
      </c>
      <c r="F1013" s="88"/>
      <c r="G1013" s="53">
        <f>SUM(G1017+G1014+G1021)</f>
        <v>15147.099999999999</v>
      </c>
      <c r="H1013" s="53">
        <f>SUM(H1017)</f>
        <v>9657.4</v>
      </c>
      <c r="I1013" s="53">
        <f>SUM(I1017)</f>
        <v>9657.4</v>
      </c>
    </row>
    <row r="1014" spans="1:9" ht="94.5">
      <c r="A1014" s="28" t="s">
        <v>312</v>
      </c>
      <c r="B1014" s="29" t="s">
        <v>802</v>
      </c>
      <c r="C1014" s="29" t="s">
        <v>175</v>
      </c>
      <c r="D1014" s="29" t="s">
        <v>99</v>
      </c>
      <c r="E1014" s="29" t="s">
        <v>962</v>
      </c>
      <c r="F1014" s="49"/>
      <c r="G1014" s="53">
        <f>SUM(G1015)</f>
        <v>3098.7</v>
      </c>
      <c r="H1014" s="53"/>
      <c r="I1014" s="53"/>
    </row>
    <row r="1015" spans="1:9" ht="31.5">
      <c r="A1015" s="28" t="s">
        <v>376</v>
      </c>
      <c r="B1015" s="29" t="s">
        <v>802</v>
      </c>
      <c r="C1015" s="29" t="s">
        <v>175</v>
      </c>
      <c r="D1015" s="29" t="s">
        <v>99</v>
      </c>
      <c r="E1015" s="29" t="s">
        <v>963</v>
      </c>
      <c r="F1015" s="29"/>
      <c r="G1015" s="53">
        <f>SUM(G1016)</f>
        <v>3098.7</v>
      </c>
      <c r="H1015" s="53"/>
      <c r="I1015" s="53"/>
    </row>
    <row r="1016" spans="1:9" ht="15.75">
      <c r="A1016" s="28" t="s">
        <v>157</v>
      </c>
      <c r="B1016" s="29" t="s">
        <v>802</v>
      </c>
      <c r="C1016" s="29" t="s">
        <v>175</v>
      </c>
      <c r="D1016" s="29" t="s">
        <v>99</v>
      </c>
      <c r="E1016" s="29" t="s">
        <v>963</v>
      </c>
      <c r="F1016" s="29" t="s">
        <v>210</v>
      </c>
      <c r="G1016" s="53">
        <v>3098.7</v>
      </c>
      <c r="H1016" s="53"/>
      <c r="I1016" s="53"/>
    </row>
    <row r="1017" spans="1:9" ht="15.75">
      <c r="A1017" s="27" t="s">
        <v>77</v>
      </c>
      <c r="B1017" s="50" t="s">
        <v>802</v>
      </c>
      <c r="C1017" s="50" t="s">
        <v>175</v>
      </c>
      <c r="D1017" s="50" t="s">
        <v>99</v>
      </c>
      <c r="E1017" s="29" t="s">
        <v>568</v>
      </c>
      <c r="F1017" s="88"/>
      <c r="G1017" s="53">
        <f>SUM(G1018)</f>
        <v>9657.4</v>
      </c>
      <c r="H1017" s="53">
        <f>SUM(H1018)</f>
        <v>9657.4</v>
      </c>
      <c r="I1017" s="53">
        <f>SUM(I1018)</f>
        <v>9657.4</v>
      </c>
    </row>
    <row r="1018" spans="1:9" ht="31.5">
      <c r="A1018" s="27" t="s">
        <v>72</v>
      </c>
      <c r="B1018" s="50" t="s">
        <v>802</v>
      </c>
      <c r="C1018" s="50" t="s">
        <v>175</v>
      </c>
      <c r="D1018" s="50" t="s">
        <v>99</v>
      </c>
      <c r="E1018" s="29" t="s">
        <v>569</v>
      </c>
      <c r="F1018" s="50"/>
      <c r="G1018" s="53">
        <f>SUM(G1019:G1020)</f>
        <v>9657.4</v>
      </c>
      <c r="H1018" s="53">
        <f>SUM(H1019:H1020)</f>
        <v>9657.4</v>
      </c>
      <c r="I1018" s="53">
        <f>SUM(I1019:I1020)</f>
        <v>9657.4</v>
      </c>
    </row>
    <row r="1019" spans="1:9" ht="94.5">
      <c r="A1019" s="27" t="s">
        <v>56</v>
      </c>
      <c r="B1019" s="50" t="s">
        <v>802</v>
      </c>
      <c r="C1019" s="50" t="s">
        <v>175</v>
      </c>
      <c r="D1019" s="50" t="s">
        <v>99</v>
      </c>
      <c r="E1019" s="29" t="s">
        <v>569</v>
      </c>
      <c r="F1019" s="50" t="s">
        <v>64</v>
      </c>
      <c r="G1019" s="53">
        <v>8912.7999999999993</v>
      </c>
      <c r="H1019" s="53">
        <v>8912.7999999999993</v>
      </c>
      <c r="I1019" s="53">
        <v>8912.7999999999993</v>
      </c>
    </row>
    <row r="1020" spans="1:9" ht="47.25">
      <c r="A1020" s="28" t="s">
        <v>265</v>
      </c>
      <c r="B1020" s="50" t="s">
        <v>802</v>
      </c>
      <c r="C1020" s="50" t="s">
        <v>175</v>
      </c>
      <c r="D1020" s="50" t="s">
        <v>99</v>
      </c>
      <c r="E1020" s="29" t="s">
        <v>569</v>
      </c>
      <c r="F1020" s="50" t="s">
        <v>160</v>
      </c>
      <c r="G1020" s="53">
        <v>744.6</v>
      </c>
      <c r="H1020" s="53">
        <v>744.6</v>
      </c>
      <c r="I1020" s="53">
        <v>744.6</v>
      </c>
    </row>
    <row r="1021" spans="1:9" ht="31.5">
      <c r="A1021" s="27" t="s">
        <v>199</v>
      </c>
      <c r="B1021" s="50" t="s">
        <v>802</v>
      </c>
      <c r="C1021" s="50" t="s">
        <v>175</v>
      </c>
      <c r="D1021" s="50" t="s">
        <v>99</v>
      </c>
      <c r="E1021" s="29" t="s">
        <v>570</v>
      </c>
      <c r="F1021" s="49"/>
      <c r="G1021" s="53">
        <f>SUM(G1022+G1024)</f>
        <v>2391</v>
      </c>
      <c r="H1021" s="53">
        <f>SUM(H1022+H1024)</f>
        <v>2300</v>
      </c>
      <c r="I1021" s="53">
        <f>SUM(I1022+I1024)</f>
        <v>2300</v>
      </c>
    </row>
    <row r="1022" spans="1:9" ht="63">
      <c r="A1022" s="27" t="s">
        <v>127</v>
      </c>
      <c r="B1022" s="50" t="s">
        <v>802</v>
      </c>
      <c r="C1022" s="50" t="s">
        <v>175</v>
      </c>
      <c r="D1022" s="50" t="s">
        <v>99</v>
      </c>
      <c r="E1022" s="29" t="s">
        <v>571</v>
      </c>
      <c r="F1022" s="50"/>
      <c r="G1022" s="53">
        <f>SUM(G1023)</f>
        <v>1358.9</v>
      </c>
      <c r="H1022" s="53">
        <f>SUM(H1023)</f>
        <v>1500</v>
      </c>
      <c r="I1022" s="53">
        <f>SUM(I1023)</f>
        <v>1500</v>
      </c>
    </row>
    <row r="1023" spans="1:9" ht="47.25">
      <c r="A1023" s="28" t="s">
        <v>265</v>
      </c>
      <c r="B1023" s="50" t="s">
        <v>802</v>
      </c>
      <c r="C1023" s="50" t="s">
        <v>175</v>
      </c>
      <c r="D1023" s="50" t="s">
        <v>99</v>
      </c>
      <c r="E1023" s="29" t="s">
        <v>571</v>
      </c>
      <c r="F1023" s="50" t="s">
        <v>160</v>
      </c>
      <c r="G1023" s="53">
        <v>1358.9</v>
      </c>
      <c r="H1023" s="53">
        <v>1500</v>
      </c>
      <c r="I1023" s="53">
        <v>1500</v>
      </c>
    </row>
    <row r="1024" spans="1:9" ht="31.5">
      <c r="A1024" s="27" t="s">
        <v>128</v>
      </c>
      <c r="B1024" s="50" t="s">
        <v>802</v>
      </c>
      <c r="C1024" s="50" t="s">
        <v>175</v>
      </c>
      <c r="D1024" s="50" t="s">
        <v>99</v>
      </c>
      <c r="E1024" s="29" t="s">
        <v>572</v>
      </c>
      <c r="F1024" s="50"/>
      <c r="G1024" s="53">
        <f>SUM(G1025:G1026)</f>
        <v>1032.0999999999999</v>
      </c>
      <c r="H1024" s="53">
        <f>SUM(H1025:H1025)</f>
        <v>800</v>
      </c>
      <c r="I1024" s="53">
        <f>SUM(I1025:I1025)</f>
        <v>800</v>
      </c>
    </row>
    <row r="1025" spans="1:9" ht="47.25">
      <c r="A1025" s="28" t="s">
        <v>265</v>
      </c>
      <c r="B1025" s="50" t="s">
        <v>802</v>
      </c>
      <c r="C1025" s="50" t="s">
        <v>175</v>
      </c>
      <c r="D1025" s="50" t="s">
        <v>99</v>
      </c>
      <c r="E1025" s="29" t="s">
        <v>572</v>
      </c>
      <c r="F1025" s="50" t="s">
        <v>160</v>
      </c>
      <c r="G1025" s="53">
        <v>982</v>
      </c>
      <c r="H1025" s="53">
        <v>800</v>
      </c>
      <c r="I1025" s="53">
        <v>800</v>
      </c>
    </row>
    <row r="1026" spans="1:9" ht="15.75">
      <c r="A1026" s="27" t="s">
        <v>252</v>
      </c>
      <c r="B1026" s="50" t="s">
        <v>802</v>
      </c>
      <c r="C1026" s="50" t="s">
        <v>175</v>
      </c>
      <c r="D1026" s="50" t="s">
        <v>99</v>
      </c>
      <c r="E1026" s="29" t="s">
        <v>572</v>
      </c>
      <c r="F1026" s="50" t="s">
        <v>253</v>
      </c>
      <c r="G1026" s="53">
        <v>50.1</v>
      </c>
      <c r="H1026" s="53"/>
      <c r="I1026" s="53"/>
    </row>
    <row r="1027" spans="1:9" ht="47.25">
      <c r="A1027" s="28" t="s">
        <v>814</v>
      </c>
      <c r="B1027" s="29" t="s">
        <v>802</v>
      </c>
      <c r="C1027" s="29" t="s">
        <v>175</v>
      </c>
      <c r="D1027" s="29" t="s">
        <v>99</v>
      </c>
      <c r="E1027" s="29" t="s">
        <v>815</v>
      </c>
      <c r="F1027" s="29"/>
      <c r="G1027" s="53">
        <f>SUM(G1028:G1028)</f>
        <v>1853.7</v>
      </c>
      <c r="H1027" s="53"/>
      <c r="I1027" s="53"/>
    </row>
    <row r="1028" spans="1:9" ht="15.75">
      <c r="A1028" s="28" t="s">
        <v>25</v>
      </c>
      <c r="B1028" s="29" t="s">
        <v>802</v>
      </c>
      <c r="C1028" s="29" t="s">
        <v>175</v>
      </c>
      <c r="D1028" s="29" t="s">
        <v>99</v>
      </c>
      <c r="E1028" s="29" t="s">
        <v>977</v>
      </c>
      <c r="F1028" s="29"/>
      <c r="G1028" s="53">
        <f>SUM(G1029:G1029)</f>
        <v>1853.7</v>
      </c>
      <c r="H1028" s="53"/>
      <c r="I1028" s="53"/>
    </row>
    <row r="1029" spans="1:9" ht="15.75">
      <c r="A1029" s="28" t="s">
        <v>379</v>
      </c>
      <c r="B1029" s="29" t="s">
        <v>802</v>
      </c>
      <c r="C1029" s="29" t="s">
        <v>175</v>
      </c>
      <c r="D1029" s="29" t="s">
        <v>99</v>
      </c>
      <c r="E1029" s="29" t="s">
        <v>978</v>
      </c>
      <c r="F1029" s="29"/>
      <c r="G1029" s="53">
        <f>SUM(G1030:G1030)</f>
        <v>1853.7</v>
      </c>
      <c r="H1029" s="53"/>
      <c r="I1029" s="53"/>
    </row>
    <row r="1030" spans="1:9" ht="15.75">
      <c r="A1030" s="28" t="s">
        <v>157</v>
      </c>
      <c r="B1030" s="29" t="s">
        <v>802</v>
      </c>
      <c r="C1030" s="29" t="s">
        <v>175</v>
      </c>
      <c r="D1030" s="29" t="s">
        <v>99</v>
      </c>
      <c r="E1030" s="29" t="s">
        <v>978</v>
      </c>
      <c r="F1030" s="29" t="s">
        <v>210</v>
      </c>
      <c r="G1030" s="53">
        <v>1853.7</v>
      </c>
      <c r="H1030" s="53"/>
      <c r="I1030" s="53"/>
    </row>
    <row r="1031" spans="1:9" ht="15.75">
      <c r="A1031" s="61" t="s">
        <v>145</v>
      </c>
      <c r="B1031" s="47" t="s">
        <v>802</v>
      </c>
      <c r="C1031" s="47" t="s">
        <v>179</v>
      </c>
      <c r="D1031" s="47" t="s">
        <v>178</v>
      </c>
      <c r="E1031" s="12"/>
      <c r="F1031" s="51"/>
      <c r="G1031" s="52">
        <f>SUM(G1032:G1032)</f>
        <v>2936</v>
      </c>
      <c r="H1031" s="53"/>
      <c r="I1031" s="53"/>
    </row>
    <row r="1032" spans="1:9" ht="15.75">
      <c r="A1032" s="58" t="s">
        <v>526</v>
      </c>
      <c r="B1032" s="49" t="s">
        <v>802</v>
      </c>
      <c r="C1032" s="48" t="s">
        <v>179</v>
      </c>
      <c r="D1032" s="48" t="s">
        <v>148</v>
      </c>
      <c r="E1032" s="48"/>
      <c r="F1032" s="50"/>
      <c r="G1032" s="53">
        <f>SUM(G1033:G1033)</f>
        <v>2936</v>
      </c>
      <c r="H1032" s="53"/>
      <c r="I1032" s="53"/>
    </row>
    <row r="1033" spans="1:9" ht="47.25">
      <c r="A1033" s="28" t="s">
        <v>357</v>
      </c>
      <c r="B1033" s="50" t="s">
        <v>802</v>
      </c>
      <c r="C1033" s="29" t="s">
        <v>179</v>
      </c>
      <c r="D1033" s="29" t="s">
        <v>148</v>
      </c>
      <c r="E1033" s="29" t="s">
        <v>358</v>
      </c>
      <c r="F1033" s="50"/>
      <c r="G1033" s="53">
        <f>SUM(G1034:G1034)</f>
        <v>2936</v>
      </c>
      <c r="H1033" s="53"/>
      <c r="I1033" s="53"/>
    </row>
    <row r="1034" spans="1:9" ht="31.5">
      <c r="A1034" s="28" t="s">
        <v>199</v>
      </c>
      <c r="B1034" s="50" t="s">
        <v>802</v>
      </c>
      <c r="C1034" s="29" t="s">
        <v>179</v>
      </c>
      <c r="D1034" s="29" t="s">
        <v>148</v>
      </c>
      <c r="E1034" s="29" t="s">
        <v>359</v>
      </c>
      <c r="F1034" s="50"/>
      <c r="G1034" s="53">
        <f>SUM(G1035:G1035)</f>
        <v>2936</v>
      </c>
      <c r="H1034" s="53"/>
      <c r="I1034" s="53"/>
    </row>
    <row r="1035" spans="1:9" ht="110.25">
      <c r="A1035" s="85" t="s">
        <v>848</v>
      </c>
      <c r="B1035" s="50" t="s">
        <v>802</v>
      </c>
      <c r="C1035" s="29" t="s">
        <v>179</v>
      </c>
      <c r="D1035" s="29" t="s">
        <v>148</v>
      </c>
      <c r="E1035" s="29" t="s">
        <v>849</v>
      </c>
      <c r="F1035" s="29" t="s">
        <v>160</v>
      </c>
      <c r="G1035" s="53">
        <v>2936</v>
      </c>
      <c r="H1035" s="53"/>
      <c r="I1035" s="53"/>
    </row>
    <row r="1036" spans="1:9" ht="15.75">
      <c r="A1036" s="18" t="s">
        <v>150</v>
      </c>
      <c r="B1036" s="47" t="s">
        <v>802</v>
      </c>
      <c r="C1036" s="46" t="s">
        <v>180</v>
      </c>
      <c r="D1036" s="47" t="s">
        <v>178</v>
      </c>
      <c r="E1036" s="12"/>
      <c r="F1036" s="12"/>
      <c r="G1036" s="70">
        <f>SUM(G1037:G1037)</f>
        <v>3697</v>
      </c>
      <c r="H1036" s="53"/>
      <c r="I1036" s="53"/>
    </row>
    <row r="1037" spans="1:9" ht="15.75">
      <c r="A1037" s="26" t="s">
        <v>251</v>
      </c>
      <c r="B1037" s="49" t="s">
        <v>802</v>
      </c>
      <c r="C1037" s="48" t="s">
        <v>180</v>
      </c>
      <c r="D1037" s="48" t="s">
        <v>175</v>
      </c>
      <c r="E1037" s="29"/>
      <c r="F1037" s="29"/>
      <c r="G1037" s="53">
        <f>G1038+G1043</f>
        <v>3697</v>
      </c>
      <c r="H1037" s="53"/>
      <c r="I1037" s="53"/>
    </row>
    <row r="1038" spans="1:9" ht="78.75">
      <c r="A1038" s="28" t="s">
        <v>530</v>
      </c>
      <c r="B1038" s="29" t="s">
        <v>802</v>
      </c>
      <c r="C1038" s="29" t="s">
        <v>180</v>
      </c>
      <c r="D1038" s="29" t="s">
        <v>175</v>
      </c>
      <c r="E1038" s="29" t="s">
        <v>531</v>
      </c>
      <c r="F1038" s="29"/>
      <c r="G1038" s="53">
        <f>SUM(G1039)</f>
        <v>1197</v>
      </c>
      <c r="H1038" s="53"/>
      <c r="I1038" s="53"/>
    </row>
    <row r="1039" spans="1:9" ht="78.75">
      <c r="A1039" s="28" t="s">
        <v>614</v>
      </c>
      <c r="B1039" s="29" t="s">
        <v>802</v>
      </c>
      <c r="C1039" s="29" t="s">
        <v>180</v>
      </c>
      <c r="D1039" s="29" t="s">
        <v>175</v>
      </c>
      <c r="E1039" s="29" t="s">
        <v>573</v>
      </c>
      <c r="F1039" s="29"/>
      <c r="G1039" s="53">
        <f>SUM(G1040)</f>
        <v>1197</v>
      </c>
      <c r="H1039" s="53"/>
      <c r="I1039" s="53"/>
    </row>
    <row r="1040" spans="1:9" ht="31.5">
      <c r="A1040" s="28" t="s">
        <v>1004</v>
      </c>
      <c r="B1040" s="29" t="s">
        <v>802</v>
      </c>
      <c r="C1040" s="29" t="s">
        <v>180</v>
      </c>
      <c r="D1040" s="29" t="s">
        <v>175</v>
      </c>
      <c r="E1040" s="29" t="s">
        <v>955</v>
      </c>
      <c r="F1040" s="29"/>
      <c r="G1040" s="53">
        <f>SUM(G1041)</f>
        <v>1197</v>
      </c>
      <c r="H1040" s="53"/>
      <c r="I1040" s="53"/>
    </row>
    <row r="1041" spans="1:9" ht="47.25">
      <c r="A1041" s="28" t="s">
        <v>956</v>
      </c>
      <c r="B1041" s="29" t="s">
        <v>802</v>
      </c>
      <c r="C1041" s="29" t="s">
        <v>180</v>
      </c>
      <c r="D1041" s="29" t="s">
        <v>175</v>
      </c>
      <c r="E1041" s="29" t="s">
        <v>957</v>
      </c>
      <c r="F1041" s="29"/>
      <c r="G1041" s="53">
        <f>SUM(G1042)</f>
        <v>1197</v>
      </c>
      <c r="H1041" s="53"/>
      <c r="I1041" s="53"/>
    </row>
    <row r="1042" spans="1:9" ht="47.25">
      <c r="A1042" s="28" t="s">
        <v>265</v>
      </c>
      <c r="B1042" s="29" t="s">
        <v>802</v>
      </c>
      <c r="C1042" s="29" t="s">
        <v>180</v>
      </c>
      <c r="D1042" s="29" t="s">
        <v>175</v>
      </c>
      <c r="E1042" s="29" t="s">
        <v>957</v>
      </c>
      <c r="F1042" s="29" t="s">
        <v>160</v>
      </c>
      <c r="G1042" s="53">
        <v>1197</v>
      </c>
      <c r="H1042" s="53"/>
      <c r="I1042" s="53"/>
    </row>
    <row r="1043" spans="1:9" ht="63">
      <c r="A1043" s="28" t="s">
        <v>982</v>
      </c>
      <c r="B1043" s="29" t="s">
        <v>802</v>
      </c>
      <c r="C1043" s="29" t="s">
        <v>180</v>
      </c>
      <c r="D1043" s="29" t="s">
        <v>175</v>
      </c>
      <c r="E1043" s="29" t="s">
        <v>984</v>
      </c>
      <c r="F1043" s="29"/>
      <c r="G1043" s="53">
        <f>SUM(G1044)</f>
        <v>2500</v>
      </c>
      <c r="H1043" s="53"/>
      <c r="I1043" s="53"/>
    </row>
    <row r="1044" spans="1:9" ht="31.5">
      <c r="A1044" s="28" t="s">
        <v>136</v>
      </c>
      <c r="B1044" s="29" t="s">
        <v>802</v>
      </c>
      <c r="C1044" s="29" t="s">
        <v>180</v>
      </c>
      <c r="D1044" s="29" t="s">
        <v>175</v>
      </c>
      <c r="E1044" s="29" t="s">
        <v>985</v>
      </c>
      <c r="F1044" s="29"/>
      <c r="G1044" s="53">
        <f>SUM(G1045)</f>
        <v>2500</v>
      </c>
      <c r="H1044" s="53"/>
      <c r="I1044" s="53"/>
    </row>
    <row r="1045" spans="1:9" ht="31.5">
      <c r="A1045" s="28" t="s">
        <v>983</v>
      </c>
      <c r="B1045" s="29" t="s">
        <v>802</v>
      </c>
      <c r="C1045" s="29" t="s">
        <v>180</v>
      </c>
      <c r="D1045" s="29" t="s">
        <v>175</v>
      </c>
      <c r="E1045" s="29" t="s">
        <v>986</v>
      </c>
      <c r="F1045" s="29"/>
      <c r="G1045" s="53">
        <f>SUM(G1046)</f>
        <v>2500</v>
      </c>
      <c r="H1045" s="53"/>
      <c r="I1045" s="53"/>
    </row>
    <row r="1046" spans="1:9" ht="47.25">
      <c r="A1046" s="28" t="s">
        <v>173</v>
      </c>
      <c r="B1046" s="29" t="s">
        <v>802</v>
      </c>
      <c r="C1046" s="29" t="s">
        <v>180</v>
      </c>
      <c r="D1046" s="29" t="s">
        <v>175</v>
      </c>
      <c r="E1046" s="29" t="s">
        <v>986</v>
      </c>
      <c r="F1046" s="29" t="s">
        <v>246</v>
      </c>
      <c r="G1046" s="53">
        <v>2500</v>
      </c>
      <c r="H1046" s="53"/>
      <c r="I1046" s="53"/>
    </row>
    <row r="1047" spans="1:9" ht="15.75">
      <c r="A1047" s="61" t="s">
        <v>153</v>
      </c>
      <c r="B1047" s="47" t="s">
        <v>802</v>
      </c>
      <c r="C1047" s="47" t="s">
        <v>144</v>
      </c>
      <c r="D1047" s="47" t="s">
        <v>178</v>
      </c>
      <c r="E1047" s="46"/>
      <c r="F1047" s="47"/>
      <c r="G1047" s="52">
        <f>SUM(G1048)</f>
        <v>62611.5</v>
      </c>
      <c r="H1047" s="52">
        <f t="shared" ref="H1047:I1050" si="63">SUM(H1048)</f>
        <v>65220.3</v>
      </c>
      <c r="I1047" s="52">
        <f t="shared" si="63"/>
        <v>65220.3</v>
      </c>
    </row>
    <row r="1048" spans="1:9" ht="15.75">
      <c r="A1048" s="58" t="s">
        <v>35</v>
      </c>
      <c r="B1048" s="48" t="s">
        <v>802</v>
      </c>
      <c r="C1048" s="48" t="s">
        <v>144</v>
      </c>
      <c r="D1048" s="48" t="s">
        <v>179</v>
      </c>
      <c r="E1048" s="48"/>
      <c r="F1048" s="49"/>
      <c r="G1048" s="23">
        <f>SUM(G1049)</f>
        <v>62611.5</v>
      </c>
      <c r="H1048" s="23">
        <f t="shared" si="63"/>
        <v>65220.3</v>
      </c>
      <c r="I1048" s="23">
        <f t="shared" si="63"/>
        <v>65220.3</v>
      </c>
    </row>
    <row r="1049" spans="1:9" ht="47.25">
      <c r="A1049" s="27" t="s">
        <v>691</v>
      </c>
      <c r="B1049" s="29" t="s">
        <v>802</v>
      </c>
      <c r="C1049" s="29" t="s">
        <v>144</v>
      </c>
      <c r="D1049" s="29" t="s">
        <v>179</v>
      </c>
      <c r="E1049" s="29" t="s">
        <v>692</v>
      </c>
      <c r="F1049" s="50"/>
      <c r="G1049" s="53">
        <f>SUM(G1050)</f>
        <v>62611.5</v>
      </c>
      <c r="H1049" s="53">
        <f t="shared" si="63"/>
        <v>65220.3</v>
      </c>
      <c r="I1049" s="53">
        <f t="shared" si="63"/>
        <v>65220.3</v>
      </c>
    </row>
    <row r="1050" spans="1:9" ht="15.75">
      <c r="A1050" s="63" t="s">
        <v>767</v>
      </c>
      <c r="B1050" s="29" t="s">
        <v>802</v>
      </c>
      <c r="C1050" s="29" t="s">
        <v>144</v>
      </c>
      <c r="D1050" s="29" t="s">
        <v>179</v>
      </c>
      <c r="E1050" s="29" t="s">
        <v>834</v>
      </c>
      <c r="F1050" s="50"/>
      <c r="G1050" s="53">
        <f>SUM(G1051)</f>
        <v>62611.5</v>
      </c>
      <c r="H1050" s="53">
        <f t="shared" si="63"/>
        <v>65220.3</v>
      </c>
      <c r="I1050" s="53">
        <f t="shared" si="63"/>
        <v>65220.3</v>
      </c>
    </row>
    <row r="1051" spans="1:9" ht="31.5">
      <c r="A1051" s="27" t="s">
        <v>136</v>
      </c>
      <c r="B1051" s="29" t="s">
        <v>802</v>
      </c>
      <c r="C1051" s="29" t="s">
        <v>144</v>
      </c>
      <c r="D1051" s="29" t="s">
        <v>179</v>
      </c>
      <c r="E1051" s="29" t="s">
        <v>835</v>
      </c>
      <c r="F1051" s="50"/>
      <c r="G1051" s="53">
        <f>SUM(G1052+G1054)</f>
        <v>62611.5</v>
      </c>
      <c r="H1051" s="53">
        <f>SUM(H1052+H1054)</f>
        <v>65220.3</v>
      </c>
      <c r="I1051" s="53">
        <f>SUM(I1052+I1054)</f>
        <v>65220.3</v>
      </c>
    </row>
    <row r="1052" spans="1:9" ht="204.75">
      <c r="A1052" s="27" t="s">
        <v>839</v>
      </c>
      <c r="B1052" s="29" t="s">
        <v>802</v>
      </c>
      <c r="C1052" s="29" t="s">
        <v>144</v>
      </c>
      <c r="D1052" s="29" t="s">
        <v>179</v>
      </c>
      <c r="E1052" s="29" t="s">
        <v>836</v>
      </c>
      <c r="F1052" s="50"/>
      <c r="G1052" s="53">
        <f t="shared" ref="G1052:I1054" si="64">SUM(G1053)</f>
        <v>60002.6</v>
      </c>
      <c r="H1052" s="53">
        <f t="shared" si="64"/>
        <v>62611.4</v>
      </c>
      <c r="I1052" s="53">
        <f t="shared" si="64"/>
        <v>60002.5</v>
      </c>
    </row>
    <row r="1053" spans="1:9" ht="47.25">
      <c r="A1053" s="28" t="s">
        <v>173</v>
      </c>
      <c r="B1053" s="29" t="s">
        <v>802</v>
      </c>
      <c r="C1053" s="29" t="s">
        <v>144</v>
      </c>
      <c r="D1053" s="29" t="s">
        <v>179</v>
      </c>
      <c r="E1053" s="29" t="s">
        <v>836</v>
      </c>
      <c r="F1053" s="50" t="s">
        <v>246</v>
      </c>
      <c r="G1053" s="53">
        <v>60002.6</v>
      </c>
      <c r="H1053" s="53">
        <v>62611.4</v>
      </c>
      <c r="I1053" s="53">
        <v>60002.5</v>
      </c>
    </row>
    <row r="1054" spans="1:9" ht="78.75">
      <c r="A1054" s="28" t="s">
        <v>861</v>
      </c>
      <c r="B1054" s="29" t="s">
        <v>802</v>
      </c>
      <c r="C1054" s="29" t="s">
        <v>144</v>
      </c>
      <c r="D1054" s="29" t="s">
        <v>179</v>
      </c>
      <c r="E1054" s="29" t="s">
        <v>859</v>
      </c>
      <c r="F1054" s="50"/>
      <c r="G1054" s="53">
        <f t="shared" si="64"/>
        <v>2608.9</v>
      </c>
      <c r="H1054" s="53">
        <f t="shared" si="64"/>
        <v>2608.9</v>
      </c>
      <c r="I1054" s="53">
        <f t="shared" si="64"/>
        <v>5217.8</v>
      </c>
    </row>
    <row r="1055" spans="1:9" ht="54" customHeight="1">
      <c r="A1055" s="28" t="s">
        <v>173</v>
      </c>
      <c r="B1055" s="29" t="s">
        <v>802</v>
      </c>
      <c r="C1055" s="29" t="s">
        <v>144</v>
      </c>
      <c r="D1055" s="29" t="s">
        <v>179</v>
      </c>
      <c r="E1055" s="29" t="s">
        <v>859</v>
      </c>
      <c r="F1055" s="50" t="s">
        <v>246</v>
      </c>
      <c r="G1055" s="53">
        <v>2608.9</v>
      </c>
      <c r="H1055" s="53">
        <v>2608.9</v>
      </c>
      <c r="I1055" s="53">
        <v>5217.8</v>
      </c>
    </row>
    <row r="1056" spans="1:9" ht="15.75">
      <c r="A1056" s="27" t="s">
        <v>694</v>
      </c>
      <c r="B1056" s="88"/>
      <c r="C1056" s="116"/>
      <c r="D1056" s="116"/>
      <c r="E1056" s="50"/>
      <c r="F1056" s="50"/>
      <c r="G1056" s="70">
        <f>G15</f>
        <v>2869715.4000000004</v>
      </c>
      <c r="H1056" s="70">
        <f>H15</f>
        <v>2177684.6000000006</v>
      </c>
      <c r="I1056" s="70">
        <f>I15</f>
        <v>2451798.6</v>
      </c>
    </row>
    <row r="1057" spans="1:9" ht="15.75">
      <c r="A1057" s="27" t="s">
        <v>693</v>
      </c>
      <c r="B1057" s="88"/>
      <c r="C1057" s="116"/>
      <c r="D1057" s="116"/>
      <c r="E1057" s="50"/>
      <c r="F1057" s="50"/>
      <c r="G1057" s="89"/>
      <c r="H1057" s="90">
        <v>36900.6</v>
      </c>
      <c r="I1057" s="90">
        <v>69268</v>
      </c>
    </row>
    <row r="1058" spans="1:9" ht="15.75">
      <c r="A1058" s="27" t="s">
        <v>216</v>
      </c>
      <c r="B1058" s="88"/>
      <c r="C1058" s="116"/>
      <c r="D1058" s="116"/>
      <c r="E1058" s="50"/>
      <c r="F1058" s="118"/>
      <c r="G1058" s="70">
        <f>SUM(G1056:G1057)</f>
        <v>2869715.4000000004</v>
      </c>
      <c r="H1058" s="70">
        <f>SUM(H1056:H1057)</f>
        <v>2214585.2000000007</v>
      </c>
      <c r="I1058" s="70">
        <f>SUM(I1056:I1057)</f>
        <v>2521066.6</v>
      </c>
    </row>
  </sheetData>
  <mergeCells count="1">
    <mergeCell ref="A12:I12"/>
  </mergeCells>
  <phoneticPr fontId="0" type="noConversion"/>
  <pageMargins left="0.59055118110236227" right="0.19685039370078741" top="0.78740157480314965" bottom="0.47244094488188981" header="0.15748031496062992" footer="0.35433070866141736"/>
  <pageSetup paperSize="9" scale="75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F67"/>
  <sheetViews>
    <sheetView workbookViewId="0">
      <selection activeCell="F4" sqref="F4"/>
    </sheetView>
  </sheetViews>
  <sheetFormatPr defaultRowHeight="12.75"/>
  <cols>
    <col min="1" max="1" width="45.7109375" customWidth="1"/>
    <col min="2" max="3" width="4.140625" bestFit="1" customWidth="1"/>
    <col min="4" max="4" width="15.28515625" customWidth="1"/>
    <col min="5" max="5" width="13" customWidth="1"/>
    <col min="6" max="6" width="12.85546875" customWidth="1"/>
  </cols>
  <sheetData>
    <row r="1" spans="1:6">
      <c r="F1" s="9" t="s">
        <v>884</v>
      </c>
    </row>
    <row r="2" spans="1:6">
      <c r="F2" s="9" t="s">
        <v>880</v>
      </c>
    </row>
    <row r="3" spans="1:6">
      <c r="F3" s="9" t="s">
        <v>881</v>
      </c>
    </row>
    <row r="4" spans="1:6">
      <c r="F4" s="137" t="s">
        <v>1123</v>
      </c>
    </row>
    <row r="6" spans="1:6">
      <c r="D6" s="9"/>
      <c r="F6" s="9" t="s">
        <v>389</v>
      </c>
    </row>
    <row r="7" spans="1:6">
      <c r="D7" s="9"/>
      <c r="F7" s="9" t="s">
        <v>36</v>
      </c>
    </row>
    <row r="8" spans="1:6">
      <c r="A8" s="4"/>
      <c r="B8" s="4"/>
      <c r="C8" s="4"/>
      <c r="D8" s="9"/>
      <c r="E8" s="9"/>
      <c r="F8" s="9" t="s">
        <v>799</v>
      </c>
    </row>
    <row r="9" spans="1:6">
      <c r="A9" s="4"/>
      <c r="B9" s="4"/>
      <c r="C9" s="4"/>
      <c r="D9" s="9"/>
      <c r="E9" s="9"/>
      <c r="F9" s="9" t="s">
        <v>800</v>
      </c>
    </row>
    <row r="10" spans="1:6">
      <c r="A10" s="4"/>
      <c r="B10" s="4"/>
      <c r="C10" s="4"/>
      <c r="D10" s="9"/>
      <c r="E10" s="9"/>
      <c r="F10" s="9" t="s">
        <v>882</v>
      </c>
    </row>
    <row r="11" spans="1:6">
      <c r="A11" s="4"/>
      <c r="B11" s="4"/>
      <c r="C11" s="4"/>
      <c r="D11" s="9"/>
      <c r="E11" s="9"/>
      <c r="F11" s="9"/>
    </row>
    <row r="12" spans="1:6" ht="57" customHeight="1">
      <c r="A12" s="139" t="s">
        <v>819</v>
      </c>
      <c r="B12" s="139"/>
      <c r="C12" s="139"/>
      <c r="D12" s="139"/>
      <c r="E12" s="139"/>
      <c r="F12" s="139"/>
    </row>
    <row r="13" spans="1:6" ht="26.25">
      <c r="A13" s="2"/>
      <c r="B13" s="2"/>
      <c r="C13" s="2"/>
      <c r="D13" s="3" t="s">
        <v>236</v>
      </c>
    </row>
    <row r="14" spans="1:6" ht="56.25" customHeight="1">
      <c r="A14" s="30"/>
      <c r="B14" s="19" t="s">
        <v>238</v>
      </c>
      <c r="C14" s="19" t="s">
        <v>125</v>
      </c>
      <c r="D14" s="40" t="s">
        <v>308</v>
      </c>
      <c r="E14" s="40" t="s">
        <v>639</v>
      </c>
      <c r="F14" s="40" t="s">
        <v>798</v>
      </c>
    </row>
    <row r="15" spans="1:6" ht="15.75">
      <c r="A15" s="18" t="s">
        <v>174</v>
      </c>
      <c r="B15" s="12" t="s">
        <v>175</v>
      </c>
      <c r="C15" s="12" t="s">
        <v>178</v>
      </c>
      <c r="D15" s="68">
        <f>SUM(D16:D23)</f>
        <v>105504.40000000002</v>
      </c>
      <c r="E15" s="68">
        <f>SUM(E16:E23)</f>
        <v>65995</v>
      </c>
      <c r="F15" s="68">
        <f>SUM(F16:F23)</f>
        <v>93791.7</v>
      </c>
    </row>
    <row r="16" spans="1:6" ht="47.25">
      <c r="A16" s="28" t="s">
        <v>49</v>
      </c>
      <c r="B16" s="29" t="s">
        <v>175</v>
      </c>
      <c r="C16" s="29" t="s">
        <v>176</v>
      </c>
      <c r="D16" s="69">
        <v>2400.6</v>
      </c>
      <c r="E16" s="69">
        <v>2306</v>
      </c>
      <c r="F16" s="69">
        <v>2306</v>
      </c>
    </row>
    <row r="17" spans="1:6" ht="78.75">
      <c r="A17" s="28" t="s">
        <v>98</v>
      </c>
      <c r="B17" s="29" t="s">
        <v>175</v>
      </c>
      <c r="C17" s="29" t="s">
        <v>177</v>
      </c>
      <c r="D17" s="69">
        <v>4313.3</v>
      </c>
      <c r="E17" s="69">
        <v>4341.5</v>
      </c>
      <c r="F17" s="69">
        <v>4341.5</v>
      </c>
    </row>
    <row r="18" spans="1:6" ht="78.75">
      <c r="A18" s="28" t="s">
        <v>167</v>
      </c>
      <c r="B18" s="29" t="s">
        <v>175</v>
      </c>
      <c r="C18" s="29" t="s">
        <v>179</v>
      </c>
      <c r="D18" s="69">
        <v>45876.3</v>
      </c>
      <c r="E18" s="69">
        <v>17404.900000000001</v>
      </c>
      <c r="F18" s="69">
        <v>45130.8</v>
      </c>
    </row>
    <row r="19" spans="1:6" ht="15.75">
      <c r="A19" s="16" t="s">
        <v>92</v>
      </c>
      <c r="B19" s="29" t="s">
        <v>175</v>
      </c>
      <c r="C19" s="29" t="s">
        <v>180</v>
      </c>
      <c r="D19" s="69">
        <v>5.8</v>
      </c>
      <c r="E19" s="69">
        <v>5.9</v>
      </c>
      <c r="F19" s="69">
        <v>76.7</v>
      </c>
    </row>
    <row r="20" spans="1:6" ht="63">
      <c r="A20" s="28" t="s">
        <v>214</v>
      </c>
      <c r="B20" s="29" t="s">
        <v>175</v>
      </c>
      <c r="C20" s="29" t="s">
        <v>181</v>
      </c>
      <c r="D20" s="69">
        <v>25635.4</v>
      </c>
      <c r="E20" s="69">
        <v>25633</v>
      </c>
      <c r="F20" s="69">
        <v>25633</v>
      </c>
    </row>
    <row r="21" spans="1:6" ht="31.5">
      <c r="A21" s="16" t="s">
        <v>583</v>
      </c>
      <c r="B21" s="29" t="s">
        <v>175</v>
      </c>
      <c r="C21" s="29" t="s">
        <v>182</v>
      </c>
      <c r="D21" s="69">
        <v>797.1</v>
      </c>
      <c r="E21" s="69">
        <v>0</v>
      </c>
      <c r="F21" s="69">
        <v>0</v>
      </c>
    </row>
    <row r="22" spans="1:6" ht="15.75">
      <c r="A22" s="28" t="s">
        <v>183</v>
      </c>
      <c r="B22" s="29" t="s">
        <v>175</v>
      </c>
      <c r="C22" s="29" t="s">
        <v>149</v>
      </c>
      <c r="D22" s="69">
        <v>604</v>
      </c>
      <c r="E22" s="69">
        <v>0</v>
      </c>
      <c r="F22" s="69">
        <v>0</v>
      </c>
    </row>
    <row r="23" spans="1:6" ht="15.75">
      <c r="A23" s="28" t="s">
        <v>184</v>
      </c>
      <c r="B23" s="29" t="s">
        <v>175</v>
      </c>
      <c r="C23" s="29" t="s">
        <v>99</v>
      </c>
      <c r="D23" s="69">
        <v>25871.9</v>
      </c>
      <c r="E23" s="69">
        <v>16303.7</v>
      </c>
      <c r="F23" s="69">
        <v>16303.7</v>
      </c>
    </row>
    <row r="24" spans="1:6" ht="15.75">
      <c r="A24" s="56" t="s">
        <v>203</v>
      </c>
      <c r="B24" s="12" t="s">
        <v>176</v>
      </c>
      <c r="C24" s="12" t="s">
        <v>178</v>
      </c>
      <c r="D24" s="68">
        <f>SUM(D25)</f>
        <v>4350</v>
      </c>
      <c r="E24" s="68">
        <f>SUM(E25)</f>
        <v>4786.8</v>
      </c>
      <c r="F24" s="68">
        <f>SUM(F25)</f>
        <v>5231</v>
      </c>
    </row>
    <row r="25" spans="1:6" ht="31.5">
      <c r="A25" s="17" t="s">
        <v>219</v>
      </c>
      <c r="B25" s="29" t="s">
        <v>176</v>
      </c>
      <c r="C25" s="29" t="s">
        <v>177</v>
      </c>
      <c r="D25" s="69">
        <v>4350</v>
      </c>
      <c r="E25" s="69">
        <v>4786.8</v>
      </c>
      <c r="F25" s="69">
        <v>5231</v>
      </c>
    </row>
    <row r="26" spans="1:6" ht="31.5">
      <c r="A26" s="18" t="s">
        <v>142</v>
      </c>
      <c r="B26" s="12" t="s">
        <v>177</v>
      </c>
      <c r="C26" s="12" t="s">
        <v>178</v>
      </c>
      <c r="D26" s="68">
        <f>SUM(D27:D29)</f>
        <v>9740.6</v>
      </c>
      <c r="E26" s="68">
        <f>SUM(E27:E29)</f>
        <v>8466.4000000000015</v>
      </c>
      <c r="F26" s="68">
        <f>SUM(F27:F29)</f>
        <v>8562.5</v>
      </c>
    </row>
    <row r="27" spans="1:6" ht="15.75">
      <c r="A27" s="28" t="s">
        <v>220</v>
      </c>
      <c r="B27" s="29" t="s">
        <v>177</v>
      </c>
      <c r="C27" s="29" t="s">
        <v>179</v>
      </c>
      <c r="D27" s="69">
        <v>2512.4</v>
      </c>
      <c r="E27" s="69">
        <v>2157.8000000000002</v>
      </c>
      <c r="F27" s="69">
        <v>2253.9</v>
      </c>
    </row>
    <row r="28" spans="1:6" ht="16.5">
      <c r="A28" s="57" t="s">
        <v>772</v>
      </c>
      <c r="B28" s="29" t="s">
        <v>177</v>
      </c>
      <c r="C28" s="29" t="s">
        <v>143</v>
      </c>
      <c r="D28" s="69">
        <v>647.5</v>
      </c>
      <c r="E28" s="69">
        <v>750.8</v>
      </c>
      <c r="F28" s="69">
        <v>750.8</v>
      </c>
    </row>
    <row r="29" spans="1:6" ht="66">
      <c r="A29" s="57" t="s">
        <v>773</v>
      </c>
      <c r="B29" s="29" t="s">
        <v>177</v>
      </c>
      <c r="C29" s="29" t="s">
        <v>144</v>
      </c>
      <c r="D29" s="69">
        <v>6580.7</v>
      </c>
      <c r="E29" s="69">
        <v>5557.8</v>
      </c>
      <c r="F29" s="69">
        <v>5557.8</v>
      </c>
    </row>
    <row r="30" spans="1:6" ht="15.75">
      <c r="A30" s="18" t="s">
        <v>145</v>
      </c>
      <c r="B30" s="12" t="s">
        <v>179</v>
      </c>
      <c r="C30" s="12" t="s">
        <v>178</v>
      </c>
      <c r="D30" s="68">
        <f>SUM(D31:D35)</f>
        <v>183110.5</v>
      </c>
      <c r="E30" s="68">
        <f>SUM(E31:E35)</f>
        <v>111751.9</v>
      </c>
      <c r="F30" s="68">
        <f>SUM(F31:F35)</f>
        <v>112799.70000000001</v>
      </c>
    </row>
    <row r="31" spans="1:6" ht="15.75">
      <c r="A31" s="28" t="s">
        <v>131</v>
      </c>
      <c r="B31" s="29" t="s">
        <v>179</v>
      </c>
      <c r="C31" s="29" t="s">
        <v>175</v>
      </c>
      <c r="D31" s="69">
        <v>2101.6</v>
      </c>
      <c r="E31" s="69">
        <v>722.4</v>
      </c>
      <c r="F31" s="69">
        <v>722.4</v>
      </c>
    </row>
    <row r="32" spans="1:6" ht="15.75">
      <c r="A32" s="28" t="s">
        <v>147</v>
      </c>
      <c r="B32" s="29" t="s">
        <v>179</v>
      </c>
      <c r="C32" s="29" t="s">
        <v>180</v>
      </c>
      <c r="D32" s="69">
        <v>4899.3999999999996</v>
      </c>
      <c r="E32" s="69">
        <v>5005.5</v>
      </c>
      <c r="F32" s="69">
        <v>4671.2</v>
      </c>
    </row>
    <row r="33" spans="1:6" ht="15.75">
      <c r="A33" s="43" t="s">
        <v>526</v>
      </c>
      <c r="B33" s="29" t="s">
        <v>179</v>
      </c>
      <c r="C33" s="29" t="s">
        <v>148</v>
      </c>
      <c r="D33" s="69">
        <v>22684.6</v>
      </c>
      <c r="E33" s="69">
        <v>12357.3</v>
      </c>
      <c r="F33" s="69">
        <v>13593</v>
      </c>
    </row>
    <row r="34" spans="1:6" ht="15.75">
      <c r="A34" s="17" t="s">
        <v>63</v>
      </c>
      <c r="B34" s="29" t="s">
        <v>179</v>
      </c>
      <c r="C34" s="29" t="s">
        <v>143</v>
      </c>
      <c r="D34" s="69">
        <v>153209.9</v>
      </c>
      <c r="E34" s="69">
        <v>93451.7</v>
      </c>
      <c r="F34" s="69">
        <v>93598.1</v>
      </c>
    </row>
    <row r="35" spans="1:6" ht="31.5">
      <c r="A35" s="28" t="s">
        <v>28</v>
      </c>
      <c r="B35" s="29" t="s">
        <v>179</v>
      </c>
      <c r="C35" s="29" t="s">
        <v>146</v>
      </c>
      <c r="D35" s="69">
        <v>215</v>
      </c>
      <c r="E35" s="69">
        <v>215</v>
      </c>
      <c r="F35" s="69">
        <v>215</v>
      </c>
    </row>
    <row r="36" spans="1:6" ht="15.75">
      <c r="A36" s="18" t="s">
        <v>150</v>
      </c>
      <c r="B36" s="12" t="s">
        <v>180</v>
      </c>
      <c r="C36" s="12" t="s">
        <v>178</v>
      </c>
      <c r="D36" s="68">
        <f>SUM(D37:D40)</f>
        <v>347922.10000000003</v>
      </c>
      <c r="E36" s="68">
        <f>SUM(E37:E40)</f>
        <v>85767.299999999988</v>
      </c>
      <c r="F36" s="68">
        <f>SUM(F37:F40)</f>
        <v>88891.5</v>
      </c>
    </row>
    <row r="37" spans="1:6" ht="15.75">
      <c r="A37" s="16" t="s">
        <v>251</v>
      </c>
      <c r="B37" s="29" t="s">
        <v>180</v>
      </c>
      <c r="C37" s="29" t="s">
        <v>175</v>
      </c>
      <c r="D37" s="69">
        <v>114211.7</v>
      </c>
      <c r="E37" s="69">
        <v>300</v>
      </c>
      <c r="F37" s="69">
        <v>300</v>
      </c>
    </row>
    <row r="38" spans="1:6" ht="15.75">
      <c r="A38" s="28" t="s">
        <v>188</v>
      </c>
      <c r="B38" s="29" t="s">
        <v>180</v>
      </c>
      <c r="C38" s="29" t="s">
        <v>176</v>
      </c>
      <c r="D38" s="69">
        <v>28433.9</v>
      </c>
      <c r="E38" s="69">
        <v>19771.2</v>
      </c>
      <c r="F38" s="69">
        <v>24620</v>
      </c>
    </row>
    <row r="39" spans="1:6" ht="15.75">
      <c r="A39" s="28" t="s">
        <v>6</v>
      </c>
      <c r="B39" s="29" t="s">
        <v>180</v>
      </c>
      <c r="C39" s="29" t="s">
        <v>177</v>
      </c>
      <c r="D39" s="69">
        <v>55209.3</v>
      </c>
      <c r="E39" s="69">
        <v>34169.199999999997</v>
      </c>
      <c r="F39" s="69">
        <v>33486.6</v>
      </c>
    </row>
    <row r="40" spans="1:6" ht="31.5">
      <c r="A40" s="13" t="s">
        <v>168</v>
      </c>
      <c r="B40" s="29" t="s">
        <v>180</v>
      </c>
      <c r="C40" s="29" t="s">
        <v>180</v>
      </c>
      <c r="D40" s="69">
        <v>150067.20000000001</v>
      </c>
      <c r="E40" s="69">
        <v>31526.9</v>
      </c>
      <c r="F40" s="69">
        <v>30484.9</v>
      </c>
    </row>
    <row r="41" spans="1:6" ht="15.75">
      <c r="A41" s="15" t="s">
        <v>817</v>
      </c>
      <c r="B41" s="12" t="s">
        <v>181</v>
      </c>
      <c r="C41" s="12" t="s">
        <v>178</v>
      </c>
      <c r="D41" s="68">
        <f>SUM(D42)</f>
        <v>60425.1</v>
      </c>
      <c r="E41" s="68">
        <f>SUM(E42)</f>
        <v>20174</v>
      </c>
      <c r="F41" s="68">
        <f>SUM(F42)</f>
        <v>21360</v>
      </c>
    </row>
    <row r="42" spans="1:6" ht="31.5">
      <c r="A42" s="16" t="s">
        <v>674</v>
      </c>
      <c r="B42" s="29" t="s">
        <v>181</v>
      </c>
      <c r="C42" s="29" t="s">
        <v>180</v>
      </c>
      <c r="D42" s="69">
        <v>60425.1</v>
      </c>
      <c r="E42" s="69">
        <v>20174</v>
      </c>
      <c r="F42" s="69">
        <v>21360</v>
      </c>
    </row>
    <row r="43" spans="1:6" ht="15.75">
      <c r="A43" s="18" t="s">
        <v>151</v>
      </c>
      <c r="B43" s="12" t="s">
        <v>182</v>
      </c>
      <c r="C43" s="12" t="s">
        <v>178</v>
      </c>
      <c r="D43" s="68">
        <f>SUM(D44:D49)</f>
        <v>1350637.8000000003</v>
      </c>
      <c r="E43" s="68">
        <f>SUM(E44:E49)</f>
        <v>1280906.6000000001</v>
      </c>
      <c r="F43" s="68">
        <f>SUM(F44:F49)</f>
        <v>1501004.4000000001</v>
      </c>
    </row>
    <row r="44" spans="1:6" ht="15.75">
      <c r="A44" s="28" t="s">
        <v>285</v>
      </c>
      <c r="B44" s="29" t="s">
        <v>182</v>
      </c>
      <c r="C44" s="29" t="s">
        <v>175</v>
      </c>
      <c r="D44" s="69">
        <v>236591.4</v>
      </c>
      <c r="E44" s="69">
        <v>219793.1</v>
      </c>
      <c r="F44" s="69">
        <v>220646.6</v>
      </c>
    </row>
    <row r="45" spans="1:6" ht="15.75">
      <c r="A45" s="28" t="s">
        <v>152</v>
      </c>
      <c r="B45" s="29" t="s">
        <v>182</v>
      </c>
      <c r="C45" s="29" t="s">
        <v>176</v>
      </c>
      <c r="D45" s="69">
        <v>847980.9</v>
      </c>
      <c r="E45" s="69">
        <v>944526</v>
      </c>
      <c r="F45" s="69">
        <v>1177232.7</v>
      </c>
    </row>
    <row r="46" spans="1:6" ht="15.75">
      <c r="A46" s="28" t="s">
        <v>171</v>
      </c>
      <c r="B46" s="29" t="s">
        <v>182</v>
      </c>
      <c r="C46" s="29" t="s">
        <v>177</v>
      </c>
      <c r="D46" s="69">
        <v>65863.100000000006</v>
      </c>
      <c r="E46" s="69">
        <v>59707.9</v>
      </c>
      <c r="F46" s="69">
        <v>59793.3</v>
      </c>
    </row>
    <row r="47" spans="1:6" ht="32.25" customHeight="1">
      <c r="A47" s="44" t="s">
        <v>44</v>
      </c>
      <c r="B47" s="29" t="s">
        <v>182</v>
      </c>
      <c r="C47" s="29" t="s">
        <v>180</v>
      </c>
      <c r="D47" s="69">
        <v>55.5</v>
      </c>
      <c r="E47" s="69">
        <v>50</v>
      </c>
      <c r="F47" s="69">
        <v>50</v>
      </c>
    </row>
    <row r="48" spans="1:6" ht="20.25" customHeight="1">
      <c r="A48" s="28" t="s">
        <v>104</v>
      </c>
      <c r="B48" s="29" t="s">
        <v>182</v>
      </c>
      <c r="C48" s="29" t="s">
        <v>182</v>
      </c>
      <c r="D48" s="69">
        <v>2755.6</v>
      </c>
      <c r="E48" s="69">
        <v>370</v>
      </c>
      <c r="F48" s="69">
        <v>370</v>
      </c>
    </row>
    <row r="49" spans="1:6" ht="15.75">
      <c r="A49" s="28" t="s">
        <v>205</v>
      </c>
      <c r="B49" s="29" t="s">
        <v>182</v>
      </c>
      <c r="C49" s="29" t="s">
        <v>143</v>
      </c>
      <c r="D49" s="69">
        <v>197391.3</v>
      </c>
      <c r="E49" s="69">
        <v>56459.6</v>
      </c>
      <c r="F49" s="69">
        <v>42911.8</v>
      </c>
    </row>
    <row r="50" spans="1:6" ht="15.75">
      <c r="A50" s="18" t="s">
        <v>79</v>
      </c>
      <c r="B50" s="12" t="s">
        <v>148</v>
      </c>
      <c r="C50" s="12" t="s">
        <v>178</v>
      </c>
      <c r="D50" s="68">
        <f>SUM(D51:D52)</f>
        <v>134789.1</v>
      </c>
      <c r="E50" s="68">
        <f>SUM(E51:E52)</f>
        <v>62837.5</v>
      </c>
      <c r="F50" s="68">
        <f>SUM(F51:F52)</f>
        <v>63036.399999999994</v>
      </c>
    </row>
    <row r="51" spans="1:6" ht="15.75">
      <c r="A51" s="28" t="s">
        <v>169</v>
      </c>
      <c r="B51" s="29" t="s">
        <v>148</v>
      </c>
      <c r="C51" s="29" t="s">
        <v>175</v>
      </c>
      <c r="D51" s="69">
        <v>116614.8</v>
      </c>
      <c r="E51" s="69">
        <v>45087.199999999997</v>
      </c>
      <c r="F51" s="69">
        <v>45202.6</v>
      </c>
    </row>
    <row r="52" spans="1:6" ht="31.5">
      <c r="A52" s="44" t="s">
        <v>190</v>
      </c>
      <c r="B52" s="29" t="s">
        <v>148</v>
      </c>
      <c r="C52" s="29" t="s">
        <v>179</v>
      </c>
      <c r="D52" s="69">
        <v>18174.3</v>
      </c>
      <c r="E52" s="69">
        <v>17750.3</v>
      </c>
      <c r="F52" s="69">
        <v>17833.8</v>
      </c>
    </row>
    <row r="53" spans="1:6" ht="15.75">
      <c r="A53" s="18" t="s">
        <v>153</v>
      </c>
      <c r="B53" s="12" t="s">
        <v>144</v>
      </c>
      <c r="C53" s="12" t="s">
        <v>178</v>
      </c>
      <c r="D53" s="68">
        <f>SUM(D54:D57)</f>
        <v>462059.00000000006</v>
      </c>
      <c r="E53" s="68">
        <f>SUM(E54:E57)</f>
        <v>479167.20000000007</v>
      </c>
      <c r="F53" s="68">
        <f>SUM(F54:F57)</f>
        <v>499261.1</v>
      </c>
    </row>
    <row r="54" spans="1:6" ht="15.75">
      <c r="A54" s="28" t="s">
        <v>154</v>
      </c>
      <c r="B54" s="29" t="s">
        <v>144</v>
      </c>
      <c r="C54" s="29" t="s">
        <v>176</v>
      </c>
      <c r="D54" s="69">
        <v>36674.800000000003</v>
      </c>
      <c r="E54" s="69">
        <v>36986.6</v>
      </c>
      <c r="F54" s="69">
        <v>37614.9</v>
      </c>
    </row>
    <row r="55" spans="1:6" ht="15.75">
      <c r="A55" s="28" t="s">
        <v>155</v>
      </c>
      <c r="B55" s="29" t="s">
        <v>144</v>
      </c>
      <c r="C55" s="29" t="s">
        <v>177</v>
      </c>
      <c r="D55" s="69">
        <v>204680.6</v>
      </c>
      <c r="E55" s="69">
        <v>226982.6</v>
      </c>
      <c r="F55" s="69">
        <v>243470.4</v>
      </c>
    </row>
    <row r="56" spans="1:6" ht="15.75">
      <c r="A56" s="28" t="s">
        <v>35</v>
      </c>
      <c r="B56" s="29" t="s">
        <v>144</v>
      </c>
      <c r="C56" s="29" t="s">
        <v>179</v>
      </c>
      <c r="D56" s="69">
        <v>194416.2</v>
      </c>
      <c r="E56" s="69">
        <v>190266.1</v>
      </c>
      <c r="F56" s="69">
        <v>193224.4</v>
      </c>
    </row>
    <row r="57" spans="1:6" ht="31.5">
      <c r="A57" s="28" t="s">
        <v>156</v>
      </c>
      <c r="B57" s="29" t="s">
        <v>144</v>
      </c>
      <c r="C57" s="29" t="s">
        <v>181</v>
      </c>
      <c r="D57" s="69">
        <v>26287.4</v>
      </c>
      <c r="E57" s="69">
        <v>24931.9</v>
      </c>
      <c r="F57" s="69">
        <v>24951.4</v>
      </c>
    </row>
    <row r="58" spans="1:6" ht="15.75">
      <c r="A58" s="21" t="s">
        <v>34</v>
      </c>
      <c r="B58" s="12" t="s">
        <v>149</v>
      </c>
      <c r="C58" s="12" t="s">
        <v>178</v>
      </c>
      <c r="D58" s="68">
        <f>SUM(D59:D61)</f>
        <v>83744.800000000003</v>
      </c>
      <c r="E58" s="68">
        <f>SUM(E59:E60)</f>
        <v>27963.1</v>
      </c>
      <c r="F58" s="68">
        <f>SUM(F59:F60)</f>
        <v>27991.5</v>
      </c>
    </row>
    <row r="59" spans="1:6" ht="15.75">
      <c r="A59" s="28" t="s">
        <v>192</v>
      </c>
      <c r="B59" s="29" t="s">
        <v>149</v>
      </c>
      <c r="C59" s="29" t="s">
        <v>176</v>
      </c>
      <c r="D59" s="69">
        <v>55742.6</v>
      </c>
      <c r="E59" s="69">
        <v>27963.1</v>
      </c>
      <c r="F59" s="69">
        <v>27991.5</v>
      </c>
    </row>
    <row r="60" spans="1:6" ht="31.5" hidden="1">
      <c r="A60" s="43" t="s">
        <v>566</v>
      </c>
      <c r="B60" s="29" t="s">
        <v>149</v>
      </c>
      <c r="C60" s="29" t="s">
        <v>180</v>
      </c>
      <c r="D60" s="69">
        <v>0</v>
      </c>
      <c r="E60" s="69">
        <v>0</v>
      </c>
      <c r="F60" s="69">
        <v>0</v>
      </c>
    </row>
    <row r="61" spans="1:6" ht="31.5">
      <c r="A61" s="123" t="s">
        <v>566</v>
      </c>
      <c r="B61" s="29" t="s">
        <v>149</v>
      </c>
      <c r="C61" s="29" t="s">
        <v>180</v>
      </c>
      <c r="D61" s="69">
        <v>28002.2</v>
      </c>
      <c r="E61" s="69"/>
      <c r="F61" s="69"/>
    </row>
    <row r="62" spans="1:6" ht="42.75">
      <c r="A62" s="56" t="s">
        <v>818</v>
      </c>
      <c r="B62" s="12" t="s">
        <v>50</v>
      </c>
      <c r="C62" s="12" t="s">
        <v>178</v>
      </c>
      <c r="D62" s="70">
        <f>SUM(D63:D64)</f>
        <v>127432</v>
      </c>
      <c r="E62" s="70">
        <f>SUM(E63:E64)</f>
        <v>29868.799999999999</v>
      </c>
      <c r="F62" s="70">
        <f>SUM(F63:F64)</f>
        <v>29868.799999999999</v>
      </c>
    </row>
    <row r="63" spans="1:6" ht="47.25">
      <c r="A63" s="17" t="s">
        <v>170</v>
      </c>
      <c r="B63" s="29" t="s">
        <v>50</v>
      </c>
      <c r="C63" s="29" t="s">
        <v>175</v>
      </c>
      <c r="D63" s="69">
        <v>37336</v>
      </c>
      <c r="E63" s="69">
        <v>29868.799999999999</v>
      </c>
      <c r="F63" s="69">
        <v>29868.799999999999</v>
      </c>
    </row>
    <row r="64" spans="1:6" ht="31.5">
      <c r="A64" s="25" t="s">
        <v>282</v>
      </c>
      <c r="B64" s="29" t="s">
        <v>50</v>
      </c>
      <c r="C64" s="29" t="s">
        <v>177</v>
      </c>
      <c r="D64" s="69">
        <v>90096</v>
      </c>
      <c r="E64" s="69">
        <v>0</v>
      </c>
      <c r="F64" s="69">
        <v>0</v>
      </c>
    </row>
    <row r="65" spans="1:6" ht="15.75">
      <c r="A65" s="18" t="s">
        <v>24</v>
      </c>
      <c r="B65" s="24"/>
      <c r="C65" s="24"/>
      <c r="D65" s="70">
        <f>SUM(D15+D24+D26+D30+D36+D43+D50+D53+D58+D62+D41)</f>
        <v>2869715.4000000004</v>
      </c>
      <c r="E65" s="70">
        <f>SUM(E15+E24+E26+E30+E36+E43+E50+E53+E58+E62+E41)</f>
        <v>2177684.6</v>
      </c>
      <c r="F65" s="70">
        <f>SUM(F15+F24+F26+F30+F36+F43+F50+F53+F58+F62+F41)</f>
        <v>2451798.6</v>
      </c>
    </row>
    <row r="66" spans="1:6" ht="15.75">
      <c r="A66" s="17" t="s">
        <v>693</v>
      </c>
      <c r="B66" s="55"/>
      <c r="C66" s="55"/>
      <c r="D66" s="54"/>
      <c r="E66" s="71">
        <v>36900.6</v>
      </c>
      <c r="F66" s="72">
        <v>69268</v>
      </c>
    </row>
    <row r="67" spans="1:6" ht="15.75">
      <c r="A67" s="15" t="s">
        <v>216</v>
      </c>
      <c r="B67" s="55"/>
      <c r="C67" s="55"/>
      <c r="D67" s="67">
        <f>SUM(D65:D66)</f>
        <v>2869715.4000000004</v>
      </c>
      <c r="E67" s="67">
        <f>SUM(E65:E66)</f>
        <v>2214585.2000000002</v>
      </c>
      <c r="F67" s="67">
        <f>SUM(F65:F66)</f>
        <v>2521066.6</v>
      </c>
    </row>
  </sheetData>
  <mergeCells count="1">
    <mergeCell ref="A12:F12"/>
  </mergeCells>
  <pageMargins left="0.7" right="0.18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E23"/>
  <sheetViews>
    <sheetView workbookViewId="0">
      <selection activeCell="E4" sqref="E4"/>
    </sheetView>
  </sheetViews>
  <sheetFormatPr defaultRowHeight="12.75"/>
  <cols>
    <col min="1" max="1" width="24.28515625" customWidth="1"/>
    <col min="2" max="2" width="30.42578125" customWidth="1"/>
    <col min="3" max="3" width="13.85546875" customWidth="1"/>
    <col min="4" max="4" width="11.7109375" customWidth="1"/>
    <col min="5" max="5" width="12" customWidth="1"/>
  </cols>
  <sheetData>
    <row r="1" spans="1:5">
      <c r="E1" s="9" t="s">
        <v>895</v>
      </c>
    </row>
    <row r="2" spans="1:5">
      <c r="E2" s="9" t="s">
        <v>880</v>
      </c>
    </row>
    <row r="3" spans="1:5">
      <c r="E3" s="9" t="s">
        <v>881</v>
      </c>
    </row>
    <row r="4" spans="1:5">
      <c r="E4" s="137" t="s">
        <v>1123</v>
      </c>
    </row>
    <row r="6" spans="1:5" ht="15.75">
      <c r="A6" s="6"/>
      <c r="B6" s="6"/>
      <c r="C6" s="9"/>
      <c r="D6" s="9"/>
      <c r="E6" s="9" t="s">
        <v>230</v>
      </c>
    </row>
    <row r="7" spans="1:5" ht="15.75">
      <c r="A7" s="6"/>
      <c r="B7" s="6"/>
      <c r="C7" s="9"/>
      <c r="D7" s="9"/>
      <c r="E7" s="9" t="s">
        <v>36</v>
      </c>
    </row>
    <row r="8" spans="1:5" ht="15.75">
      <c r="A8" s="6"/>
      <c r="B8" s="6"/>
      <c r="C8" s="9"/>
      <c r="D8" s="9"/>
      <c r="E8" s="9" t="s">
        <v>799</v>
      </c>
    </row>
    <row r="9" spans="1:5" ht="15.75">
      <c r="A9" s="6"/>
      <c r="B9" s="6"/>
      <c r="C9" s="9"/>
      <c r="D9" s="9"/>
      <c r="E9" s="9" t="s">
        <v>800</v>
      </c>
    </row>
    <row r="10" spans="1:5" ht="15.75">
      <c r="A10" s="6"/>
      <c r="B10" s="6"/>
      <c r="C10" s="9"/>
      <c r="D10" s="9"/>
      <c r="E10" s="9" t="s">
        <v>882</v>
      </c>
    </row>
    <row r="11" spans="1:5" ht="15.75">
      <c r="A11" s="6"/>
      <c r="B11" s="6"/>
      <c r="C11" s="6"/>
      <c r="D11" s="6"/>
    </row>
    <row r="12" spans="1:5" ht="15.75">
      <c r="A12" s="6"/>
      <c r="B12" s="6"/>
      <c r="C12" s="6"/>
      <c r="D12" s="6"/>
    </row>
    <row r="13" spans="1:5" ht="76.5" customHeight="1">
      <c r="A13" s="140" t="s">
        <v>801</v>
      </c>
      <c r="B13" s="140"/>
      <c r="C13" s="140"/>
      <c r="D13" s="140"/>
      <c r="E13" s="140"/>
    </row>
    <row r="14" spans="1:5" ht="12.75" customHeight="1">
      <c r="A14" s="14"/>
      <c r="B14" s="14"/>
      <c r="C14" s="14"/>
      <c r="D14" s="14"/>
    </row>
    <row r="15" spans="1:5" ht="15.75">
      <c r="A15" s="6"/>
      <c r="B15" s="6"/>
      <c r="C15" s="3" t="s">
        <v>236</v>
      </c>
      <c r="D15" s="3"/>
    </row>
    <row r="16" spans="1:5" ht="63">
      <c r="A16" s="10" t="s">
        <v>87</v>
      </c>
      <c r="B16" s="10" t="s">
        <v>102</v>
      </c>
      <c r="C16" s="40" t="s">
        <v>308</v>
      </c>
      <c r="D16" s="40" t="s">
        <v>639</v>
      </c>
      <c r="E16" s="40" t="s">
        <v>798</v>
      </c>
    </row>
    <row r="17" spans="1:5" ht="15.75">
      <c r="A17" s="10">
        <v>1</v>
      </c>
      <c r="B17" s="10">
        <v>2</v>
      </c>
      <c r="C17" s="10">
        <v>3</v>
      </c>
      <c r="D17" s="10">
        <v>4</v>
      </c>
      <c r="E17" s="10">
        <v>5</v>
      </c>
    </row>
    <row r="18" spans="1:5" ht="66" customHeight="1">
      <c r="A18" s="11" t="s">
        <v>89</v>
      </c>
      <c r="B18" s="44" t="s">
        <v>88</v>
      </c>
      <c r="C18" s="102">
        <f>SUM(C19)</f>
        <v>144452.79999999999</v>
      </c>
      <c r="D18" s="102">
        <f t="shared" ref="D18:E22" si="0">SUM(D19)</f>
        <v>0</v>
      </c>
      <c r="E18" s="102">
        <f t="shared" si="0"/>
        <v>0</v>
      </c>
    </row>
    <row r="19" spans="1:5" ht="47.25">
      <c r="A19" s="103" t="s">
        <v>885</v>
      </c>
      <c r="B19" s="104" t="s">
        <v>886</v>
      </c>
      <c r="C19" s="102">
        <f>SUM(C20)</f>
        <v>144452.79999999999</v>
      </c>
      <c r="D19" s="102">
        <f t="shared" si="0"/>
        <v>0</v>
      </c>
      <c r="E19" s="102">
        <f t="shared" si="0"/>
        <v>0</v>
      </c>
    </row>
    <row r="20" spans="1:5" ht="31.5">
      <c r="A20" s="103" t="s">
        <v>887</v>
      </c>
      <c r="B20" s="104" t="s">
        <v>888</v>
      </c>
      <c r="C20" s="102">
        <f>SUM(C21)</f>
        <v>144452.79999999999</v>
      </c>
      <c r="D20" s="102">
        <f t="shared" si="0"/>
        <v>0</v>
      </c>
      <c r="E20" s="102">
        <f t="shared" si="0"/>
        <v>0</v>
      </c>
    </row>
    <row r="21" spans="1:5" ht="31.5">
      <c r="A21" s="103" t="s">
        <v>889</v>
      </c>
      <c r="B21" s="104" t="s">
        <v>890</v>
      </c>
      <c r="C21" s="102">
        <f>SUM(C22)</f>
        <v>144452.79999999999</v>
      </c>
      <c r="D21" s="102">
        <f t="shared" si="0"/>
        <v>0</v>
      </c>
      <c r="E21" s="102">
        <f t="shared" si="0"/>
        <v>0</v>
      </c>
    </row>
    <row r="22" spans="1:5" ht="47.25">
      <c r="A22" s="103" t="s">
        <v>891</v>
      </c>
      <c r="B22" s="104" t="s">
        <v>892</v>
      </c>
      <c r="C22" s="102">
        <f>SUM(C23)</f>
        <v>144452.79999999999</v>
      </c>
      <c r="D22" s="102">
        <f t="shared" si="0"/>
        <v>0</v>
      </c>
      <c r="E22" s="102">
        <f t="shared" si="0"/>
        <v>0</v>
      </c>
    </row>
    <row r="23" spans="1:5" ht="63">
      <c r="A23" s="103" t="s">
        <v>893</v>
      </c>
      <c r="B23" s="104" t="s">
        <v>894</v>
      </c>
      <c r="C23" s="102">
        <v>144452.79999999999</v>
      </c>
      <c r="D23" s="102">
        <v>0</v>
      </c>
      <c r="E23" s="102">
        <v>0</v>
      </c>
    </row>
  </sheetData>
  <mergeCells count="1">
    <mergeCell ref="A13:E13"/>
  </mergeCells>
  <phoneticPr fontId="6" type="noConversion"/>
  <pageMargins left="0.75" right="0.2" top="0.68" bottom="1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D1093"/>
  <sheetViews>
    <sheetView workbookViewId="0">
      <selection activeCell="D4" sqref="D4"/>
    </sheetView>
  </sheetViews>
  <sheetFormatPr defaultRowHeight="12.75"/>
  <cols>
    <col min="1" max="1" width="30.140625" customWidth="1"/>
    <col min="2" max="2" width="16.28515625" customWidth="1"/>
    <col min="3" max="3" width="17.140625" customWidth="1"/>
    <col min="4" max="4" width="16.85546875" customWidth="1"/>
    <col min="5" max="5" width="10.42578125" customWidth="1"/>
  </cols>
  <sheetData>
    <row r="1" spans="1:4">
      <c r="D1" s="9" t="s">
        <v>896</v>
      </c>
    </row>
    <row r="2" spans="1:4">
      <c r="D2" s="9" t="s">
        <v>880</v>
      </c>
    </row>
    <row r="3" spans="1:4">
      <c r="D3" s="9" t="s">
        <v>881</v>
      </c>
    </row>
    <row r="4" spans="1:4">
      <c r="D4" s="137" t="s">
        <v>1123</v>
      </c>
    </row>
    <row r="6" spans="1:4">
      <c r="A6" s="4"/>
      <c r="B6" s="9"/>
      <c r="D6" s="9" t="s">
        <v>390</v>
      </c>
    </row>
    <row r="7" spans="1:4">
      <c r="A7" s="4"/>
      <c r="B7" s="9"/>
      <c r="D7" s="9" t="s">
        <v>36</v>
      </c>
    </row>
    <row r="8" spans="1:4">
      <c r="A8" s="4"/>
      <c r="B8" s="9"/>
      <c r="D8" s="9" t="s">
        <v>799</v>
      </c>
    </row>
    <row r="9" spans="1:4">
      <c r="A9" s="4"/>
      <c r="B9" s="9"/>
      <c r="D9" s="9" t="s">
        <v>800</v>
      </c>
    </row>
    <row r="10" spans="1:4">
      <c r="A10" s="4"/>
      <c r="B10" s="9"/>
      <c r="D10" s="9" t="s">
        <v>882</v>
      </c>
    </row>
    <row r="11" spans="1:4">
      <c r="A11" s="4"/>
      <c r="B11" s="4"/>
    </row>
    <row r="12" spans="1:4">
      <c r="A12" s="4"/>
      <c r="B12" s="4"/>
    </row>
    <row r="13" spans="1:4" ht="24" customHeight="1">
      <c r="A13" s="4"/>
      <c r="B13" s="9"/>
      <c r="D13" s="42" t="s">
        <v>29</v>
      </c>
    </row>
    <row r="14" spans="1:4" ht="98.25" customHeight="1">
      <c r="A14" s="141" t="s">
        <v>820</v>
      </c>
      <c r="B14" s="141"/>
      <c r="C14" s="141"/>
      <c r="D14" s="141"/>
    </row>
    <row r="15" spans="1:4" ht="24" customHeight="1">
      <c r="A15" s="5"/>
      <c r="B15" s="9"/>
      <c r="D15" s="42" t="s">
        <v>236</v>
      </c>
    </row>
    <row r="16" spans="1:4" ht="39" customHeight="1">
      <c r="A16" s="41" t="s">
        <v>85</v>
      </c>
      <c r="B16" s="40" t="s">
        <v>308</v>
      </c>
      <c r="C16" s="40" t="s">
        <v>639</v>
      </c>
      <c r="D16" s="40" t="s">
        <v>798</v>
      </c>
    </row>
    <row r="17" spans="1:4" ht="24" customHeight="1">
      <c r="A17" s="33" t="s">
        <v>66</v>
      </c>
      <c r="B17" s="38">
        <v>3068.7</v>
      </c>
      <c r="C17" s="35">
        <v>2394.3000000000002</v>
      </c>
      <c r="D17" s="35">
        <v>2394.3000000000002</v>
      </c>
    </row>
    <row r="18" spans="1:4" ht="24" customHeight="1">
      <c r="A18" s="7" t="s">
        <v>65</v>
      </c>
      <c r="B18" s="38">
        <v>11198.8</v>
      </c>
      <c r="C18" s="35">
        <v>8778.2000000000007</v>
      </c>
      <c r="D18" s="35">
        <v>8778.2000000000007</v>
      </c>
    </row>
    <row r="19" spans="1:4" ht="24" customHeight="1">
      <c r="A19" s="7" t="s">
        <v>67</v>
      </c>
      <c r="B19" s="38">
        <v>2471.1999999999998</v>
      </c>
      <c r="C19" s="35">
        <v>1909.1</v>
      </c>
      <c r="D19" s="35">
        <v>1909.1</v>
      </c>
    </row>
    <row r="20" spans="1:4" ht="24" customHeight="1">
      <c r="A20" s="7" t="s">
        <v>68</v>
      </c>
      <c r="B20" s="38">
        <v>1235</v>
      </c>
      <c r="C20" s="35">
        <v>1202</v>
      </c>
      <c r="D20" s="35">
        <v>1202</v>
      </c>
    </row>
    <row r="21" spans="1:4" ht="24" customHeight="1">
      <c r="A21" s="7" t="s">
        <v>69</v>
      </c>
      <c r="B21" s="38">
        <v>1665.3</v>
      </c>
      <c r="C21" s="35">
        <v>1669.1</v>
      </c>
      <c r="D21" s="35">
        <v>1669.1</v>
      </c>
    </row>
    <row r="22" spans="1:4" ht="24" customHeight="1">
      <c r="A22" s="7" t="s">
        <v>12</v>
      </c>
      <c r="B22" s="38">
        <v>1379.8</v>
      </c>
      <c r="C22" s="35">
        <v>1043.8</v>
      </c>
      <c r="D22" s="35">
        <v>1043.8</v>
      </c>
    </row>
    <row r="23" spans="1:4" ht="24" customHeight="1">
      <c r="A23" s="7" t="s">
        <v>13</v>
      </c>
      <c r="B23" s="38">
        <v>3057</v>
      </c>
      <c r="C23" s="35">
        <v>2355.6999999999998</v>
      </c>
      <c r="D23" s="35">
        <v>2355.6999999999998</v>
      </c>
    </row>
    <row r="24" spans="1:4" ht="24" customHeight="1">
      <c r="A24" s="7" t="s">
        <v>14</v>
      </c>
      <c r="B24" s="38">
        <v>183.2</v>
      </c>
      <c r="C24" s="35">
        <v>158.69999999999999</v>
      </c>
      <c r="D24" s="35">
        <v>158.69999999999999</v>
      </c>
    </row>
    <row r="25" spans="1:4" ht="24" customHeight="1">
      <c r="A25" s="7" t="s">
        <v>15</v>
      </c>
      <c r="B25" s="38">
        <v>5737.8</v>
      </c>
      <c r="C25" s="35">
        <v>4597.6000000000004</v>
      </c>
      <c r="D25" s="35">
        <v>4597.6000000000004</v>
      </c>
    </row>
    <row r="26" spans="1:4" ht="24" customHeight="1">
      <c r="A26" s="7" t="s">
        <v>16</v>
      </c>
      <c r="B26" s="38">
        <v>3270.2</v>
      </c>
      <c r="C26" s="35">
        <v>2596.5</v>
      </c>
      <c r="D26" s="35">
        <v>2596.5</v>
      </c>
    </row>
    <row r="27" spans="1:4" ht="24" customHeight="1">
      <c r="A27" s="7" t="s">
        <v>185</v>
      </c>
      <c r="B27" s="38">
        <v>1534.5</v>
      </c>
      <c r="C27" s="35">
        <v>1179.2</v>
      </c>
      <c r="D27" s="35">
        <v>1179.2</v>
      </c>
    </row>
    <row r="28" spans="1:4" ht="24" customHeight="1">
      <c r="A28" s="7" t="s">
        <v>186</v>
      </c>
      <c r="B28" s="38">
        <v>2534.5</v>
      </c>
      <c r="C28" s="35">
        <v>1984.6</v>
      </c>
      <c r="D28" s="35">
        <v>1984.6</v>
      </c>
    </row>
    <row r="29" spans="1:4" ht="24" customHeight="1">
      <c r="A29" s="8" t="s">
        <v>187</v>
      </c>
      <c r="B29" s="36">
        <f>SUM(B17:B28)</f>
        <v>37336</v>
      </c>
      <c r="C29" s="36">
        <f>SUM(C17:C28)</f>
        <v>29868.799999999999</v>
      </c>
      <c r="D29" s="36">
        <f>SUM(D17:D28)</f>
        <v>29868.799999999999</v>
      </c>
    </row>
    <row r="30" spans="1:4" ht="24" customHeight="1">
      <c r="A30" s="31"/>
      <c r="B30" s="37"/>
    </row>
    <row r="31" spans="1:4" ht="24" customHeight="1">
      <c r="A31" s="31"/>
      <c r="B31" s="37"/>
    </row>
    <row r="32" spans="1:4" ht="24" customHeight="1">
      <c r="A32" s="31"/>
      <c r="B32" s="37"/>
    </row>
    <row r="33" spans="1:4" ht="24" customHeight="1">
      <c r="A33" s="31"/>
      <c r="B33" s="37"/>
    </row>
    <row r="34" spans="1:4" ht="24" customHeight="1">
      <c r="A34" s="31"/>
      <c r="B34" s="37"/>
    </row>
    <row r="35" spans="1:4" ht="24" customHeight="1">
      <c r="A35" s="5"/>
      <c r="B35" s="9"/>
      <c r="D35" s="42" t="s">
        <v>45</v>
      </c>
    </row>
    <row r="36" spans="1:4" ht="24" customHeight="1">
      <c r="A36" s="5"/>
      <c r="B36" s="9"/>
      <c r="D36" s="42" t="s">
        <v>640</v>
      </c>
    </row>
    <row r="37" spans="1:4" ht="24" customHeight="1">
      <c r="A37" s="5"/>
      <c r="B37" s="9"/>
    </row>
    <row r="38" spans="1:4" ht="96.75" customHeight="1">
      <c r="A38" s="141" t="s">
        <v>821</v>
      </c>
      <c r="B38" s="141"/>
      <c r="C38" s="141"/>
      <c r="D38" s="141"/>
    </row>
    <row r="39" spans="1:4" ht="26.25" customHeight="1">
      <c r="A39" s="5"/>
      <c r="B39" s="9"/>
      <c r="D39" s="42" t="s">
        <v>236</v>
      </c>
    </row>
    <row r="40" spans="1:4" ht="35.25" customHeight="1">
      <c r="A40" s="39" t="s">
        <v>85</v>
      </c>
      <c r="B40" s="40" t="s">
        <v>308</v>
      </c>
      <c r="C40" s="40" t="s">
        <v>639</v>
      </c>
      <c r="D40" s="40" t="s">
        <v>798</v>
      </c>
    </row>
    <row r="41" spans="1:4" ht="24" customHeight="1">
      <c r="A41" s="7" t="s">
        <v>66</v>
      </c>
      <c r="B41" s="32">
        <v>2416.9</v>
      </c>
      <c r="C41" s="32">
        <v>2217</v>
      </c>
      <c r="D41" s="32">
        <v>2284.1999999999998</v>
      </c>
    </row>
    <row r="42" spans="1:4" ht="24" customHeight="1">
      <c r="A42" s="7" t="s">
        <v>65</v>
      </c>
      <c r="B42" s="32">
        <v>4321.5</v>
      </c>
      <c r="C42" s="32">
        <v>3261.3</v>
      </c>
      <c r="D42" s="32">
        <v>3360.1</v>
      </c>
    </row>
    <row r="43" spans="1:4" ht="24" customHeight="1">
      <c r="A43" s="33" t="s">
        <v>67</v>
      </c>
      <c r="B43" s="32">
        <v>878.2</v>
      </c>
      <c r="C43" s="32">
        <v>804.6</v>
      </c>
      <c r="D43" s="32">
        <v>828.9</v>
      </c>
    </row>
    <row r="44" spans="1:4" ht="24" customHeight="1">
      <c r="A44" s="33" t="s">
        <v>68</v>
      </c>
      <c r="B44" s="32">
        <v>1388.5</v>
      </c>
      <c r="C44" s="32">
        <v>1273.0999999999999</v>
      </c>
      <c r="D44" s="32">
        <v>1311.7</v>
      </c>
    </row>
    <row r="45" spans="1:4" ht="24" customHeight="1">
      <c r="A45" s="33" t="s">
        <v>69</v>
      </c>
      <c r="B45" s="32">
        <v>2167.1</v>
      </c>
      <c r="C45" s="32">
        <v>1986.3</v>
      </c>
      <c r="D45" s="32">
        <v>2046.5</v>
      </c>
    </row>
    <row r="46" spans="1:4" ht="24" customHeight="1">
      <c r="A46" s="33" t="s">
        <v>12</v>
      </c>
      <c r="B46" s="32">
        <v>569.29999999999995</v>
      </c>
      <c r="C46" s="32">
        <v>521.1</v>
      </c>
      <c r="D46" s="32">
        <v>536.9</v>
      </c>
    </row>
    <row r="47" spans="1:4" ht="24" customHeight="1">
      <c r="A47" s="33" t="s">
        <v>13</v>
      </c>
      <c r="B47" s="32">
        <v>1181.3</v>
      </c>
      <c r="C47" s="32">
        <v>1083.0999999999999</v>
      </c>
      <c r="D47" s="32">
        <v>1116</v>
      </c>
    </row>
    <row r="48" spans="1:4" ht="24" customHeight="1">
      <c r="A48" s="33" t="s">
        <v>14</v>
      </c>
      <c r="B48" s="32">
        <v>1909</v>
      </c>
      <c r="C48" s="32">
        <v>1750</v>
      </c>
      <c r="D48" s="32">
        <v>1803</v>
      </c>
    </row>
    <row r="49" spans="1:4" ht="24" customHeight="1">
      <c r="A49" s="33" t="s">
        <v>15</v>
      </c>
      <c r="B49" s="32">
        <v>2447.8000000000002</v>
      </c>
      <c r="C49" s="32">
        <v>2243.8000000000002</v>
      </c>
      <c r="D49" s="32">
        <v>2311.8000000000002</v>
      </c>
    </row>
    <row r="50" spans="1:4" ht="24" customHeight="1">
      <c r="A50" s="33" t="s">
        <v>16</v>
      </c>
      <c r="B50" s="32">
        <v>1210.8</v>
      </c>
      <c r="C50" s="32">
        <v>1110.5</v>
      </c>
      <c r="D50" s="32">
        <v>1144.0999999999999</v>
      </c>
    </row>
    <row r="51" spans="1:4" ht="24" customHeight="1">
      <c r="A51" s="33" t="s">
        <v>185</v>
      </c>
      <c r="B51" s="32">
        <v>766.6</v>
      </c>
      <c r="C51" s="32">
        <v>702.9</v>
      </c>
      <c r="D51" s="32">
        <v>724.2</v>
      </c>
    </row>
    <row r="52" spans="1:4" ht="24" customHeight="1">
      <c r="A52" s="33" t="s">
        <v>186</v>
      </c>
      <c r="B52" s="32">
        <v>1634.8</v>
      </c>
      <c r="C52" s="32">
        <v>1498.2</v>
      </c>
      <c r="D52" s="32">
        <v>1543.6</v>
      </c>
    </row>
    <row r="53" spans="1:4" ht="24" customHeight="1">
      <c r="A53" s="34" t="s">
        <v>187</v>
      </c>
      <c r="B53" s="36">
        <f>SUM(B41:B52)</f>
        <v>20891.799999999996</v>
      </c>
      <c r="C53" s="36">
        <f>SUM(C41:C52)</f>
        <v>18451.900000000001</v>
      </c>
      <c r="D53" s="36">
        <f>SUM(D41:D52)</f>
        <v>19010.999999999996</v>
      </c>
    </row>
    <row r="54" spans="1:4" ht="24" customHeight="1">
      <c r="A54" s="5"/>
      <c r="B54" s="5"/>
    </row>
    <row r="55" spans="1:4" ht="24" customHeight="1">
      <c r="A55" s="5"/>
      <c r="B55" s="5"/>
    </row>
    <row r="56" spans="1:4" ht="24" customHeight="1">
      <c r="A56" s="5"/>
      <c r="B56" s="5"/>
    </row>
    <row r="57" spans="1:4" ht="24" customHeight="1">
      <c r="A57" s="5"/>
      <c r="B57" s="5"/>
    </row>
    <row r="58" spans="1:4" ht="24" customHeight="1">
      <c r="A58" s="5"/>
      <c r="B58" s="5"/>
    </row>
    <row r="59" spans="1:4" ht="24" customHeight="1">
      <c r="A59" s="5"/>
      <c r="B59" s="5"/>
    </row>
    <row r="60" spans="1:4" ht="24" customHeight="1">
      <c r="A60" s="5"/>
      <c r="B60" s="5"/>
    </row>
    <row r="61" spans="1:4" ht="24" customHeight="1">
      <c r="A61" s="5"/>
      <c r="B61" s="5"/>
    </row>
    <row r="62" spans="1:4" ht="24" customHeight="1">
      <c r="A62" s="5"/>
      <c r="B62" s="9"/>
      <c r="D62" s="42" t="s">
        <v>211</v>
      </c>
    </row>
    <row r="63" spans="1:4" ht="24" customHeight="1">
      <c r="A63" s="5"/>
      <c r="B63" s="9"/>
      <c r="D63" s="42" t="s">
        <v>640</v>
      </c>
    </row>
    <row r="64" spans="1:4" ht="24" customHeight="1">
      <c r="A64" s="5"/>
      <c r="B64" s="9"/>
    </row>
    <row r="65" spans="1:4" ht="102.75" customHeight="1">
      <c r="A65" s="141" t="s">
        <v>822</v>
      </c>
      <c r="B65" s="141"/>
      <c r="C65" s="141"/>
      <c r="D65" s="141"/>
    </row>
    <row r="66" spans="1:4" ht="24" customHeight="1">
      <c r="A66" s="5"/>
      <c r="B66" s="9"/>
      <c r="D66" s="42" t="s">
        <v>236</v>
      </c>
    </row>
    <row r="67" spans="1:4" ht="32.25" customHeight="1">
      <c r="A67" s="39" t="s">
        <v>85</v>
      </c>
      <c r="B67" s="40" t="s">
        <v>308</v>
      </c>
      <c r="C67" s="40" t="s">
        <v>639</v>
      </c>
      <c r="D67" s="40" t="s">
        <v>798</v>
      </c>
    </row>
    <row r="68" spans="1:4" ht="24" customHeight="1">
      <c r="A68" s="33" t="s">
        <v>66</v>
      </c>
      <c r="B68" s="32">
        <v>896.7</v>
      </c>
      <c r="C68" s="32">
        <v>822.4</v>
      </c>
      <c r="D68" s="32">
        <v>848.1</v>
      </c>
    </row>
    <row r="69" spans="1:4" ht="24" customHeight="1">
      <c r="A69" s="7" t="s">
        <v>65</v>
      </c>
      <c r="B69" s="32"/>
      <c r="C69" s="32"/>
      <c r="D69" s="32"/>
    </row>
    <row r="70" spans="1:4" ht="24" customHeight="1">
      <c r="A70" s="33" t="s">
        <v>67</v>
      </c>
      <c r="B70" s="32">
        <v>292.10000000000002</v>
      </c>
      <c r="C70" s="32">
        <v>268.5</v>
      </c>
      <c r="D70" s="32">
        <v>276.89999999999998</v>
      </c>
    </row>
    <row r="71" spans="1:4" ht="24" customHeight="1">
      <c r="A71" s="33" t="s">
        <v>68</v>
      </c>
      <c r="B71" s="32">
        <v>209</v>
      </c>
      <c r="C71" s="32">
        <v>192</v>
      </c>
      <c r="D71" s="32">
        <v>198</v>
      </c>
    </row>
    <row r="72" spans="1:4" ht="24" customHeight="1">
      <c r="A72" s="33" t="s">
        <v>69</v>
      </c>
      <c r="B72" s="32">
        <v>489.5</v>
      </c>
      <c r="C72" s="32">
        <v>449.6</v>
      </c>
      <c r="D72" s="32">
        <v>463.6</v>
      </c>
    </row>
    <row r="73" spans="1:4" ht="24" customHeight="1">
      <c r="A73" s="33" t="s">
        <v>12</v>
      </c>
      <c r="B73" s="32">
        <v>105</v>
      </c>
      <c r="C73" s="32">
        <v>96</v>
      </c>
      <c r="D73" s="32">
        <v>99</v>
      </c>
    </row>
    <row r="74" spans="1:4" ht="24" customHeight="1">
      <c r="A74" s="33" t="s">
        <v>13</v>
      </c>
      <c r="B74" s="32">
        <v>972.9</v>
      </c>
      <c r="C74" s="32">
        <v>892.8</v>
      </c>
      <c r="D74" s="32">
        <v>920.7</v>
      </c>
    </row>
    <row r="75" spans="1:4" ht="24" customHeight="1">
      <c r="A75" s="33" t="s">
        <v>14</v>
      </c>
      <c r="B75" s="32">
        <v>352.1</v>
      </c>
      <c r="C75" s="32">
        <v>323.2</v>
      </c>
      <c r="D75" s="32">
        <v>333.3</v>
      </c>
    </row>
    <row r="76" spans="1:4" ht="24" customHeight="1">
      <c r="A76" s="33" t="s">
        <v>15</v>
      </c>
      <c r="B76" s="32">
        <v>907</v>
      </c>
      <c r="C76" s="32">
        <v>832</v>
      </c>
      <c r="D76" s="32">
        <v>858</v>
      </c>
    </row>
    <row r="77" spans="1:4" ht="24" customHeight="1">
      <c r="A77" s="33" t="s">
        <v>16</v>
      </c>
      <c r="B77" s="32">
        <v>418</v>
      </c>
      <c r="C77" s="32">
        <v>384</v>
      </c>
      <c r="D77" s="32">
        <v>396</v>
      </c>
    </row>
    <row r="78" spans="1:4" ht="24" customHeight="1">
      <c r="A78" s="33" t="s">
        <v>185</v>
      </c>
      <c r="B78" s="32">
        <v>379.9</v>
      </c>
      <c r="C78" s="32">
        <v>348.8</v>
      </c>
      <c r="D78" s="32">
        <v>359.7</v>
      </c>
    </row>
    <row r="79" spans="1:4" ht="24" customHeight="1">
      <c r="A79" s="33" t="s">
        <v>186</v>
      </c>
      <c r="B79" s="32">
        <v>788.6</v>
      </c>
      <c r="C79" s="32">
        <v>723.2</v>
      </c>
      <c r="D79" s="32">
        <v>745.8</v>
      </c>
    </row>
    <row r="80" spans="1:4" ht="24" customHeight="1">
      <c r="A80" s="34" t="s">
        <v>187</v>
      </c>
      <c r="B80" s="36">
        <f>SUM(B68:B79)</f>
        <v>5810.8</v>
      </c>
      <c r="C80" s="36">
        <f>SUM(C68:C79)</f>
        <v>5332.5</v>
      </c>
      <c r="D80" s="36">
        <f>SUM(D68:D79)</f>
        <v>5499.1</v>
      </c>
    </row>
    <row r="81" spans="1:4" ht="24" customHeight="1">
      <c r="A81" s="5"/>
      <c r="B81" s="5"/>
    </row>
    <row r="82" spans="1:4" ht="24" customHeight="1">
      <c r="A82" s="5"/>
      <c r="B82" s="5"/>
    </row>
    <row r="83" spans="1:4" ht="24" customHeight="1">
      <c r="A83" s="5"/>
      <c r="B83" s="5"/>
    </row>
    <row r="84" spans="1:4" ht="24" customHeight="1">
      <c r="A84" s="5"/>
      <c r="B84" s="5"/>
    </row>
    <row r="85" spans="1:4" ht="24" customHeight="1">
      <c r="A85" s="5"/>
      <c r="B85" s="5"/>
    </row>
    <row r="86" spans="1:4" ht="24" customHeight="1"/>
    <row r="87" spans="1:4" ht="24" customHeight="1"/>
    <row r="88" spans="1:4" ht="24" customHeight="1"/>
    <row r="89" spans="1:4" ht="24" customHeight="1">
      <c r="D89" s="42" t="s">
        <v>48</v>
      </c>
    </row>
    <row r="90" spans="1:4" ht="24" customHeight="1">
      <c r="D90" s="42" t="s">
        <v>640</v>
      </c>
    </row>
    <row r="91" spans="1:4" ht="24" customHeight="1">
      <c r="A91" s="5"/>
      <c r="B91" s="9"/>
      <c r="D91" s="42"/>
    </row>
    <row r="92" spans="1:4" ht="104.25" customHeight="1">
      <c r="A92" s="141" t="s">
        <v>823</v>
      </c>
      <c r="B92" s="141"/>
      <c r="C92" s="141"/>
      <c r="D92" s="141"/>
    </row>
    <row r="93" spans="1:4" ht="24" customHeight="1">
      <c r="A93" s="5"/>
      <c r="B93" s="9"/>
      <c r="D93" s="42" t="s">
        <v>236</v>
      </c>
    </row>
    <row r="94" spans="1:4" ht="37.5" customHeight="1">
      <c r="A94" s="39" t="s">
        <v>85</v>
      </c>
      <c r="B94" s="40" t="s">
        <v>308</v>
      </c>
      <c r="C94" s="40" t="s">
        <v>639</v>
      </c>
      <c r="D94" s="40" t="s">
        <v>798</v>
      </c>
    </row>
    <row r="95" spans="1:4" ht="24" customHeight="1">
      <c r="A95" s="33" t="s">
        <v>66</v>
      </c>
      <c r="B95" s="32">
        <v>130.9</v>
      </c>
      <c r="C95" s="32">
        <v>130.9</v>
      </c>
      <c r="D95" s="32">
        <v>130.9</v>
      </c>
    </row>
    <row r="96" spans="1:4" ht="24" customHeight="1">
      <c r="A96" s="7" t="s">
        <v>65</v>
      </c>
      <c r="B96" s="32">
        <v>0</v>
      </c>
      <c r="C96" s="32">
        <v>0</v>
      </c>
      <c r="D96" s="32">
        <v>0</v>
      </c>
    </row>
    <row r="97" spans="1:4" ht="24" customHeight="1">
      <c r="A97" s="33" t="s">
        <v>67</v>
      </c>
      <c r="B97" s="32">
        <v>90.8</v>
      </c>
      <c r="C97" s="32">
        <v>90.8</v>
      </c>
      <c r="D97" s="32">
        <v>90.8</v>
      </c>
    </row>
    <row r="98" spans="1:4" ht="24" customHeight="1">
      <c r="A98" s="33" t="s">
        <v>68</v>
      </c>
      <c r="B98" s="32">
        <v>0</v>
      </c>
      <c r="C98" s="32">
        <v>0</v>
      </c>
      <c r="D98" s="32">
        <v>0</v>
      </c>
    </row>
    <row r="99" spans="1:4" ht="24" customHeight="1">
      <c r="A99" s="33" t="s">
        <v>69</v>
      </c>
      <c r="B99" s="32">
        <v>113.6</v>
      </c>
      <c r="C99" s="32">
        <v>113.6</v>
      </c>
      <c r="D99" s="32">
        <v>113.6</v>
      </c>
    </row>
    <row r="100" spans="1:4" ht="24" customHeight="1">
      <c r="A100" s="33" t="s">
        <v>12</v>
      </c>
      <c r="B100" s="32">
        <v>80.900000000000006</v>
      </c>
      <c r="C100" s="32">
        <v>80.900000000000006</v>
      </c>
      <c r="D100" s="32">
        <v>80.900000000000006</v>
      </c>
    </row>
    <row r="101" spans="1:4" ht="24" customHeight="1">
      <c r="A101" s="33" t="s">
        <v>13</v>
      </c>
      <c r="B101" s="32">
        <v>103.2</v>
      </c>
      <c r="C101" s="32">
        <v>103.2</v>
      </c>
      <c r="D101" s="32">
        <v>103.2</v>
      </c>
    </row>
    <row r="102" spans="1:4" ht="24" customHeight="1">
      <c r="A102" s="33" t="s">
        <v>14</v>
      </c>
      <c r="B102" s="32">
        <v>111.3</v>
      </c>
      <c r="C102" s="32">
        <v>111.3</v>
      </c>
      <c r="D102" s="32">
        <v>111.3</v>
      </c>
    </row>
    <row r="103" spans="1:4" ht="24" customHeight="1">
      <c r="A103" s="33" t="s">
        <v>15</v>
      </c>
      <c r="B103" s="32">
        <v>197.2</v>
      </c>
      <c r="C103" s="32">
        <v>197.2</v>
      </c>
      <c r="D103" s="32">
        <v>197.2</v>
      </c>
    </row>
    <row r="104" spans="1:4" ht="24" customHeight="1">
      <c r="A104" s="33" t="s">
        <v>16</v>
      </c>
      <c r="B104" s="32">
        <v>116.4</v>
      </c>
      <c r="C104" s="32">
        <v>116.4</v>
      </c>
      <c r="D104" s="32">
        <v>116.4</v>
      </c>
    </row>
    <row r="105" spans="1:4" ht="24" customHeight="1">
      <c r="A105" s="33" t="s">
        <v>185</v>
      </c>
      <c r="B105" s="32">
        <v>55.7</v>
      </c>
      <c r="C105" s="32">
        <v>55.7</v>
      </c>
      <c r="D105" s="32">
        <v>55.7</v>
      </c>
    </row>
    <row r="106" spans="1:4" ht="24" customHeight="1">
      <c r="A106" s="33" t="s">
        <v>186</v>
      </c>
      <c r="B106" s="32">
        <v>0</v>
      </c>
      <c r="C106" s="32">
        <v>0</v>
      </c>
      <c r="D106" s="32">
        <v>0</v>
      </c>
    </row>
    <row r="107" spans="1:4" ht="24" customHeight="1">
      <c r="A107" s="34" t="s">
        <v>187</v>
      </c>
      <c r="B107" s="36">
        <f>SUM(B95:B106)</f>
        <v>999.99999999999989</v>
      </c>
      <c r="C107" s="36">
        <f>SUM(C95:C106)</f>
        <v>999.99999999999989</v>
      </c>
      <c r="D107" s="36">
        <f>SUM(D95:D106)</f>
        <v>999.99999999999989</v>
      </c>
    </row>
    <row r="108" spans="1:4" ht="24" customHeight="1"/>
    <row r="109" spans="1:4" ht="24" customHeight="1"/>
    <row r="110" spans="1:4" ht="24" customHeight="1"/>
    <row r="111" spans="1:4" ht="24" customHeight="1"/>
    <row r="112" spans="1:4" ht="24" customHeight="1"/>
    <row r="113" spans="1:4" ht="24" customHeight="1"/>
    <row r="114" spans="1:4" ht="24" customHeight="1"/>
    <row r="115" spans="1:4" ht="24" customHeight="1"/>
    <row r="116" spans="1:4" ht="24" customHeight="1">
      <c r="D116" s="42" t="s">
        <v>299</v>
      </c>
    </row>
    <row r="117" spans="1:4" ht="24" customHeight="1">
      <c r="D117" s="42" t="s">
        <v>640</v>
      </c>
    </row>
    <row r="118" spans="1:4" ht="24" customHeight="1">
      <c r="A118" s="5"/>
      <c r="B118" s="9"/>
      <c r="D118" s="42"/>
    </row>
    <row r="119" spans="1:4" ht="80.25" customHeight="1">
      <c r="A119" s="141" t="s">
        <v>824</v>
      </c>
      <c r="B119" s="141"/>
      <c r="C119" s="141"/>
      <c r="D119" s="141"/>
    </row>
    <row r="120" spans="1:4" ht="24" customHeight="1">
      <c r="A120" s="5"/>
      <c r="B120" s="9"/>
      <c r="D120" s="42" t="s">
        <v>236</v>
      </c>
    </row>
    <row r="121" spans="1:4" ht="38.25" customHeight="1">
      <c r="A121" s="39" t="s">
        <v>85</v>
      </c>
      <c r="B121" s="40" t="s">
        <v>308</v>
      </c>
      <c r="C121" s="40" t="s">
        <v>639</v>
      </c>
      <c r="D121" s="40" t="s">
        <v>798</v>
      </c>
    </row>
    <row r="122" spans="1:4" ht="24" customHeight="1">
      <c r="A122" s="33" t="s">
        <v>66</v>
      </c>
      <c r="B122" s="32">
        <v>57.3</v>
      </c>
      <c r="C122" s="32">
        <v>57.3</v>
      </c>
      <c r="D122" s="32">
        <v>57.3</v>
      </c>
    </row>
    <row r="123" spans="1:4" ht="24" customHeight="1">
      <c r="A123" s="7" t="s">
        <v>65</v>
      </c>
      <c r="B123" s="32">
        <v>181.4</v>
      </c>
      <c r="C123" s="32">
        <v>181.4</v>
      </c>
      <c r="D123" s="32">
        <v>181.4</v>
      </c>
    </row>
    <row r="124" spans="1:4" ht="24" customHeight="1">
      <c r="A124" s="33" t="s">
        <v>67</v>
      </c>
      <c r="B124" s="32">
        <v>39.799999999999997</v>
      </c>
      <c r="C124" s="32">
        <v>39.799999999999997</v>
      </c>
      <c r="D124" s="32">
        <v>39.799999999999997</v>
      </c>
    </row>
    <row r="125" spans="1:4" ht="24" customHeight="1">
      <c r="A125" s="33" t="s">
        <v>68</v>
      </c>
      <c r="B125" s="32">
        <v>36.4</v>
      </c>
      <c r="C125" s="32">
        <v>36.4</v>
      </c>
      <c r="D125" s="32">
        <v>36.4</v>
      </c>
    </row>
    <row r="126" spans="1:4" ht="24" customHeight="1">
      <c r="A126" s="33" t="s">
        <v>69</v>
      </c>
      <c r="B126" s="32">
        <v>49.8</v>
      </c>
      <c r="C126" s="32">
        <v>49.8</v>
      </c>
      <c r="D126" s="32">
        <v>49.8</v>
      </c>
    </row>
    <row r="127" spans="1:4" ht="24" customHeight="1">
      <c r="A127" s="33" t="s">
        <v>12</v>
      </c>
      <c r="B127" s="32">
        <v>35.5</v>
      </c>
      <c r="C127" s="32">
        <v>35.5</v>
      </c>
      <c r="D127" s="32">
        <v>35.5</v>
      </c>
    </row>
    <row r="128" spans="1:4" ht="24" customHeight="1">
      <c r="A128" s="33" t="s">
        <v>13</v>
      </c>
      <c r="B128" s="32">
        <v>45.2</v>
      </c>
      <c r="C128" s="32">
        <v>45.2</v>
      </c>
      <c r="D128" s="32">
        <v>45.2</v>
      </c>
    </row>
    <row r="129" spans="1:4" ht="24" customHeight="1">
      <c r="A129" s="33" t="s">
        <v>14</v>
      </c>
      <c r="B129" s="32">
        <v>48.8</v>
      </c>
      <c r="C129" s="32">
        <v>48.8</v>
      </c>
      <c r="D129" s="32">
        <v>48.8</v>
      </c>
    </row>
    <row r="130" spans="1:4" ht="24" customHeight="1">
      <c r="A130" s="33" t="s">
        <v>15</v>
      </c>
      <c r="B130" s="32">
        <v>86.4</v>
      </c>
      <c r="C130" s="32">
        <v>86.4</v>
      </c>
      <c r="D130" s="32">
        <v>86.4</v>
      </c>
    </row>
    <row r="131" spans="1:4" ht="24" customHeight="1">
      <c r="A131" s="33" t="s">
        <v>16</v>
      </c>
      <c r="B131" s="32">
        <v>51</v>
      </c>
      <c r="C131" s="32">
        <v>51</v>
      </c>
      <c r="D131" s="32">
        <v>51</v>
      </c>
    </row>
    <row r="132" spans="1:4" ht="24" customHeight="1">
      <c r="A132" s="33" t="s">
        <v>185</v>
      </c>
      <c r="B132" s="32">
        <v>24.4</v>
      </c>
      <c r="C132" s="32">
        <v>24.4</v>
      </c>
      <c r="D132" s="32">
        <v>24.4</v>
      </c>
    </row>
    <row r="133" spans="1:4" ht="24" customHeight="1">
      <c r="A133" s="33" t="s">
        <v>186</v>
      </c>
      <c r="B133" s="32">
        <v>44</v>
      </c>
      <c r="C133" s="32">
        <v>44</v>
      </c>
      <c r="D133" s="32">
        <v>44</v>
      </c>
    </row>
    <row r="134" spans="1:4" ht="24" customHeight="1">
      <c r="A134" s="34" t="s">
        <v>187</v>
      </c>
      <c r="B134" s="36">
        <f>SUM(B122:B133)</f>
        <v>700</v>
      </c>
      <c r="C134" s="36">
        <f>SUM(C122:C133)</f>
        <v>700</v>
      </c>
      <c r="D134" s="36">
        <f>SUM(D122:D133)</f>
        <v>700</v>
      </c>
    </row>
    <row r="135" spans="1:4" ht="24" customHeight="1"/>
    <row r="136" spans="1:4" ht="24" customHeight="1"/>
    <row r="137" spans="1:4" ht="24" customHeight="1"/>
    <row r="138" spans="1:4" ht="24" customHeight="1"/>
    <row r="139" spans="1:4" ht="24" customHeight="1"/>
    <row r="140" spans="1:4" ht="24" customHeight="1"/>
    <row r="141" spans="1:4" ht="24" customHeight="1"/>
    <row r="142" spans="1:4" ht="24" customHeight="1"/>
    <row r="143" spans="1:4" ht="24" customHeight="1"/>
    <row r="144" spans="1:4" ht="24" customHeight="1">
      <c r="D144" s="42" t="s">
        <v>300</v>
      </c>
    </row>
    <row r="145" spans="1:4" ht="24" customHeight="1">
      <c r="D145" s="42" t="s">
        <v>640</v>
      </c>
    </row>
    <row r="146" spans="1:4" ht="24" customHeight="1">
      <c r="A146" s="5"/>
      <c r="B146" s="9"/>
      <c r="D146" s="42"/>
    </row>
    <row r="147" spans="1:4" ht="93.75" customHeight="1">
      <c r="A147" s="141" t="s">
        <v>825</v>
      </c>
      <c r="B147" s="141"/>
      <c r="C147" s="141"/>
      <c r="D147" s="141"/>
    </row>
    <row r="148" spans="1:4" ht="24" customHeight="1">
      <c r="A148" s="5"/>
      <c r="B148" s="9"/>
      <c r="D148" s="42" t="s">
        <v>236</v>
      </c>
    </row>
    <row r="149" spans="1:4" ht="39.75" customHeight="1">
      <c r="A149" s="39" t="s">
        <v>85</v>
      </c>
      <c r="B149" s="40" t="s">
        <v>308</v>
      </c>
      <c r="C149" s="40" t="s">
        <v>639</v>
      </c>
      <c r="D149" s="40" t="s">
        <v>798</v>
      </c>
    </row>
    <row r="150" spans="1:4" ht="24" customHeight="1">
      <c r="A150" s="33" t="s">
        <v>66</v>
      </c>
      <c r="B150" s="32">
        <v>122.9</v>
      </c>
      <c r="C150" s="32">
        <v>122.9</v>
      </c>
      <c r="D150" s="32">
        <v>122.9</v>
      </c>
    </row>
    <row r="151" spans="1:4" ht="24" customHeight="1">
      <c r="A151" s="7" t="s">
        <v>65</v>
      </c>
      <c r="B151" s="32">
        <v>388.8</v>
      </c>
      <c r="C151" s="32">
        <v>388.8</v>
      </c>
      <c r="D151" s="32">
        <v>388.8</v>
      </c>
    </row>
    <row r="152" spans="1:4" ht="24" customHeight="1">
      <c r="A152" s="33" t="s">
        <v>67</v>
      </c>
      <c r="B152" s="32">
        <v>85.2</v>
      </c>
      <c r="C152" s="32">
        <v>85.2</v>
      </c>
      <c r="D152" s="32">
        <v>85.2</v>
      </c>
    </row>
    <row r="153" spans="1:4" ht="24" customHeight="1">
      <c r="A153" s="33" t="s">
        <v>68</v>
      </c>
      <c r="B153" s="32">
        <v>78.099999999999994</v>
      </c>
      <c r="C153" s="32">
        <v>78.099999999999994</v>
      </c>
      <c r="D153" s="32">
        <v>78.099999999999994</v>
      </c>
    </row>
    <row r="154" spans="1:4" ht="24" customHeight="1">
      <c r="A154" s="33" t="s">
        <v>69</v>
      </c>
      <c r="B154" s="32">
        <v>106.6</v>
      </c>
      <c r="C154" s="32">
        <v>106.6</v>
      </c>
      <c r="D154" s="32">
        <v>106.6</v>
      </c>
    </row>
    <row r="155" spans="1:4" ht="24" customHeight="1">
      <c r="A155" s="33" t="s">
        <v>12</v>
      </c>
      <c r="B155" s="32">
        <v>76</v>
      </c>
      <c r="C155" s="32">
        <v>76</v>
      </c>
      <c r="D155" s="32">
        <v>76</v>
      </c>
    </row>
    <row r="156" spans="1:4" ht="24" customHeight="1">
      <c r="A156" s="33" t="s">
        <v>13</v>
      </c>
      <c r="B156" s="32">
        <v>96.9</v>
      </c>
      <c r="C156" s="32">
        <v>96.9</v>
      </c>
      <c r="D156" s="32">
        <v>96.9</v>
      </c>
    </row>
    <row r="157" spans="1:4" ht="24" customHeight="1">
      <c r="A157" s="33" t="s">
        <v>14</v>
      </c>
      <c r="B157" s="32">
        <v>104.5</v>
      </c>
      <c r="C157" s="32">
        <v>104.5</v>
      </c>
      <c r="D157" s="32">
        <v>104.5</v>
      </c>
    </row>
    <row r="158" spans="1:4" ht="24" customHeight="1">
      <c r="A158" s="33" t="s">
        <v>15</v>
      </c>
      <c r="B158" s="32">
        <v>185.1</v>
      </c>
      <c r="C158" s="32">
        <v>185.1</v>
      </c>
      <c r="D158" s="32">
        <v>185.1</v>
      </c>
    </row>
    <row r="159" spans="1:4" ht="24" customHeight="1">
      <c r="A159" s="33" t="s">
        <v>16</v>
      </c>
      <c r="B159" s="32">
        <v>109.3</v>
      </c>
      <c r="C159" s="32">
        <v>109.3</v>
      </c>
      <c r="D159" s="32">
        <v>109.3</v>
      </c>
    </row>
    <row r="160" spans="1:4" ht="24" customHeight="1">
      <c r="A160" s="33" t="s">
        <v>185</v>
      </c>
      <c r="B160" s="32">
        <v>52.3</v>
      </c>
      <c r="C160" s="32">
        <v>52.3</v>
      </c>
      <c r="D160" s="32">
        <v>52.3</v>
      </c>
    </row>
    <row r="161" spans="1:4" ht="24" customHeight="1">
      <c r="A161" s="33" t="s">
        <v>186</v>
      </c>
      <c r="B161" s="32">
        <v>94.3</v>
      </c>
      <c r="C161" s="32">
        <v>94.3</v>
      </c>
      <c r="D161" s="32">
        <v>94.3</v>
      </c>
    </row>
    <row r="162" spans="1:4" ht="24" customHeight="1">
      <c r="A162" s="34" t="s">
        <v>187</v>
      </c>
      <c r="B162" s="36">
        <f>SUM(B150:B161)</f>
        <v>1499.9999999999998</v>
      </c>
      <c r="C162" s="36">
        <f>SUM(C150:C161)</f>
        <v>1499.9999999999998</v>
      </c>
      <c r="D162" s="36">
        <f>SUM(D150:D161)</f>
        <v>1499.9999999999998</v>
      </c>
    </row>
    <row r="163" spans="1:4" ht="24" customHeight="1"/>
    <row r="164" spans="1:4" ht="24" customHeight="1"/>
    <row r="165" spans="1:4" ht="24" customHeight="1"/>
    <row r="166" spans="1:4" ht="24" customHeight="1"/>
    <row r="167" spans="1:4" ht="24" customHeight="1"/>
    <row r="168" spans="1:4" ht="24" customHeight="1"/>
    <row r="169" spans="1:4" ht="24" customHeight="1"/>
    <row r="170" spans="1:4" ht="24" customHeight="1"/>
    <row r="171" spans="1:4" ht="24" customHeight="1">
      <c r="D171" s="42" t="s">
        <v>301</v>
      </c>
    </row>
    <row r="172" spans="1:4" ht="24" customHeight="1">
      <c r="D172" s="42" t="s">
        <v>640</v>
      </c>
    </row>
    <row r="173" spans="1:4" ht="24" customHeight="1"/>
    <row r="174" spans="1:4" ht="213" customHeight="1">
      <c r="A174" s="141" t="s">
        <v>826</v>
      </c>
      <c r="B174" s="141"/>
      <c r="C174" s="141"/>
      <c r="D174" s="141"/>
    </row>
    <row r="175" spans="1:4" ht="24" customHeight="1">
      <c r="A175" s="5"/>
      <c r="B175" s="9"/>
      <c r="D175" s="42" t="s">
        <v>236</v>
      </c>
    </row>
    <row r="176" spans="1:4" ht="33.75" customHeight="1">
      <c r="A176" s="39" t="s">
        <v>85</v>
      </c>
      <c r="B176" s="40" t="s">
        <v>308</v>
      </c>
      <c r="C176" s="40" t="s">
        <v>639</v>
      </c>
      <c r="D176" s="40" t="s">
        <v>798</v>
      </c>
    </row>
    <row r="177" spans="1:4" ht="24" customHeight="1">
      <c r="A177" s="33" t="s">
        <v>66</v>
      </c>
      <c r="B177" s="32">
        <v>24.6</v>
      </c>
      <c r="C177" s="32">
        <v>24.6</v>
      </c>
      <c r="D177" s="32">
        <v>24.6</v>
      </c>
    </row>
    <row r="178" spans="1:4" ht="24" customHeight="1">
      <c r="A178" s="7" t="s">
        <v>65</v>
      </c>
      <c r="B178" s="32">
        <v>77.8</v>
      </c>
      <c r="C178" s="32">
        <v>77.8</v>
      </c>
      <c r="D178" s="32">
        <v>77.8</v>
      </c>
    </row>
    <row r="179" spans="1:4" ht="24" customHeight="1">
      <c r="A179" s="33" t="s">
        <v>67</v>
      </c>
      <c r="B179" s="32">
        <v>17</v>
      </c>
      <c r="C179" s="32">
        <v>17</v>
      </c>
      <c r="D179" s="32">
        <v>17</v>
      </c>
    </row>
    <row r="180" spans="1:4" ht="24" customHeight="1">
      <c r="A180" s="33" t="s">
        <v>68</v>
      </c>
      <c r="B180" s="32">
        <v>15.6</v>
      </c>
      <c r="C180" s="32">
        <v>15.6</v>
      </c>
      <c r="D180" s="32">
        <v>15.6</v>
      </c>
    </row>
    <row r="181" spans="1:4" ht="24" customHeight="1">
      <c r="A181" s="33" t="s">
        <v>69</v>
      </c>
      <c r="B181" s="32">
        <v>21.3</v>
      </c>
      <c r="C181" s="32">
        <v>21.3</v>
      </c>
      <c r="D181" s="32">
        <v>21.3</v>
      </c>
    </row>
    <row r="182" spans="1:4" ht="24" customHeight="1">
      <c r="A182" s="33" t="s">
        <v>12</v>
      </c>
      <c r="B182" s="32">
        <v>15.2</v>
      </c>
      <c r="C182" s="32">
        <v>15.2</v>
      </c>
      <c r="D182" s="32">
        <v>15.2</v>
      </c>
    </row>
    <row r="183" spans="1:4" ht="24" customHeight="1">
      <c r="A183" s="33" t="s">
        <v>13</v>
      </c>
      <c r="B183" s="32">
        <v>19.399999999999999</v>
      </c>
      <c r="C183" s="32">
        <v>19.399999999999999</v>
      </c>
      <c r="D183" s="32">
        <v>19.399999999999999</v>
      </c>
    </row>
    <row r="184" spans="1:4" ht="24" customHeight="1">
      <c r="A184" s="33" t="s">
        <v>14</v>
      </c>
      <c r="B184" s="32">
        <v>20.9</v>
      </c>
      <c r="C184" s="32">
        <v>20.9</v>
      </c>
      <c r="D184" s="32">
        <v>20.9</v>
      </c>
    </row>
    <row r="185" spans="1:4" ht="24" customHeight="1">
      <c r="A185" s="33" t="s">
        <v>15</v>
      </c>
      <c r="B185" s="32">
        <v>37</v>
      </c>
      <c r="C185" s="32">
        <v>37</v>
      </c>
      <c r="D185" s="32">
        <v>37</v>
      </c>
    </row>
    <row r="186" spans="1:4" ht="24" customHeight="1">
      <c r="A186" s="33" t="s">
        <v>16</v>
      </c>
      <c r="B186" s="32">
        <v>21.9</v>
      </c>
      <c r="C186" s="32">
        <v>21.9</v>
      </c>
      <c r="D186" s="32">
        <v>21.9</v>
      </c>
    </row>
    <row r="187" spans="1:4" ht="24" customHeight="1">
      <c r="A187" s="33" t="s">
        <v>185</v>
      </c>
      <c r="B187" s="32">
        <v>10.4</v>
      </c>
      <c r="C187" s="32">
        <v>10.4</v>
      </c>
      <c r="D187" s="32">
        <v>10.4</v>
      </c>
    </row>
    <row r="188" spans="1:4" ht="24" customHeight="1">
      <c r="A188" s="33" t="s">
        <v>186</v>
      </c>
      <c r="B188" s="32">
        <v>18.899999999999999</v>
      </c>
      <c r="C188" s="32">
        <v>18.899999999999999</v>
      </c>
      <c r="D188" s="32">
        <v>18.899999999999999</v>
      </c>
    </row>
    <row r="189" spans="1:4" ht="24" customHeight="1">
      <c r="A189" s="34" t="s">
        <v>187</v>
      </c>
      <c r="B189" s="36">
        <f>SUM(B177:B188)</f>
        <v>299.99999999999994</v>
      </c>
      <c r="C189" s="36">
        <f>SUM(C177:C188)</f>
        <v>299.99999999999994</v>
      </c>
      <c r="D189" s="36">
        <f>SUM(D177:D188)</f>
        <v>299.99999999999994</v>
      </c>
    </row>
    <row r="190" spans="1:4" ht="24" customHeight="1"/>
    <row r="191" spans="1:4" ht="24" customHeight="1"/>
    <row r="192" spans="1:4" ht="24" customHeight="1"/>
    <row r="193" spans="1:4" ht="24" customHeight="1"/>
    <row r="194" spans="1:4" ht="24" customHeight="1">
      <c r="D194" s="42" t="s">
        <v>305</v>
      </c>
    </row>
    <row r="195" spans="1:4" ht="24" customHeight="1">
      <c r="D195" s="42" t="s">
        <v>640</v>
      </c>
    </row>
    <row r="196" spans="1:4" ht="24" customHeight="1"/>
    <row r="197" spans="1:4" ht="133.5" customHeight="1">
      <c r="A197" s="141" t="s">
        <v>827</v>
      </c>
      <c r="B197" s="141"/>
      <c r="C197" s="141"/>
      <c r="D197" s="141"/>
    </row>
    <row r="198" spans="1:4" ht="24" customHeight="1">
      <c r="A198" s="5"/>
      <c r="B198" s="9"/>
      <c r="D198" s="42" t="s">
        <v>236</v>
      </c>
    </row>
    <row r="199" spans="1:4" ht="42.75" customHeight="1">
      <c r="A199" s="39" t="s">
        <v>85</v>
      </c>
      <c r="B199" s="40" t="s">
        <v>308</v>
      </c>
      <c r="C199" s="40" t="s">
        <v>639</v>
      </c>
      <c r="D199" s="40" t="s">
        <v>798</v>
      </c>
    </row>
    <row r="200" spans="1:4" ht="24" customHeight="1">
      <c r="A200" s="33" t="s">
        <v>66</v>
      </c>
      <c r="B200" s="32">
        <v>11241.9</v>
      </c>
      <c r="C200" s="32"/>
      <c r="D200" s="32"/>
    </row>
    <row r="201" spans="1:4" ht="24" customHeight="1">
      <c r="A201" s="7" t="s">
        <v>65</v>
      </c>
      <c r="B201" s="32"/>
      <c r="C201" s="32"/>
      <c r="D201" s="32"/>
    </row>
    <row r="202" spans="1:4" ht="24" customHeight="1">
      <c r="A202" s="33" t="s">
        <v>67</v>
      </c>
      <c r="B202" s="32">
        <v>7157.8</v>
      </c>
      <c r="C202" s="32"/>
      <c r="D202" s="32"/>
    </row>
    <row r="203" spans="1:4" ht="24" customHeight="1">
      <c r="A203" s="33" t="s">
        <v>68</v>
      </c>
      <c r="B203" s="32">
        <v>6459.8</v>
      </c>
      <c r="C203" s="32"/>
      <c r="D203" s="32"/>
    </row>
    <row r="204" spans="1:4" ht="24" customHeight="1">
      <c r="A204" s="33" t="s">
        <v>69</v>
      </c>
      <c r="B204" s="32">
        <v>6855.9</v>
      </c>
      <c r="C204" s="32"/>
      <c r="D204" s="32"/>
    </row>
    <row r="205" spans="1:4" ht="24" customHeight="1">
      <c r="A205" s="33" t="s">
        <v>12</v>
      </c>
      <c r="B205" s="32">
        <v>12514.8</v>
      </c>
      <c r="C205" s="32"/>
      <c r="D205" s="32"/>
    </row>
    <row r="206" spans="1:4" ht="24" customHeight="1">
      <c r="A206" s="33" t="s">
        <v>13</v>
      </c>
      <c r="B206" s="32">
        <v>3935.3</v>
      </c>
      <c r="C206" s="32"/>
      <c r="D206" s="32"/>
    </row>
    <row r="207" spans="1:4" ht="24" customHeight="1">
      <c r="A207" s="33" t="s">
        <v>14</v>
      </c>
      <c r="B207" s="32">
        <v>2953.1</v>
      </c>
      <c r="C207" s="32"/>
      <c r="D207" s="32"/>
    </row>
    <row r="208" spans="1:4" ht="24" customHeight="1">
      <c r="A208" s="33" t="s">
        <v>15</v>
      </c>
      <c r="B208" s="32">
        <v>16567</v>
      </c>
      <c r="C208" s="32"/>
      <c r="D208" s="32"/>
    </row>
    <row r="209" spans="1:4" ht="24" customHeight="1">
      <c r="A209" s="33" t="s">
        <v>16</v>
      </c>
      <c r="B209" s="32">
        <v>8483.4</v>
      </c>
      <c r="C209" s="32"/>
      <c r="D209" s="32"/>
    </row>
    <row r="210" spans="1:4" ht="24" customHeight="1">
      <c r="A210" s="33" t="s">
        <v>185</v>
      </c>
      <c r="B210" s="32">
        <v>4941.2</v>
      </c>
      <c r="C210" s="32"/>
      <c r="D210" s="32"/>
    </row>
    <row r="211" spans="1:4" ht="24" customHeight="1">
      <c r="A211" s="33" t="s">
        <v>186</v>
      </c>
      <c r="B211" s="32">
        <v>8889.7999999999993</v>
      </c>
      <c r="C211" s="32"/>
      <c r="D211" s="32"/>
    </row>
    <row r="212" spans="1:4" ht="24" customHeight="1">
      <c r="A212" s="34" t="s">
        <v>187</v>
      </c>
      <c r="B212" s="36">
        <f>SUM(B200:B211)</f>
        <v>90000</v>
      </c>
      <c r="C212" s="36">
        <f>SUM(C200:C211)</f>
        <v>0</v>
      </c>
      <c r="D212" s="36">
        <f>SUM(D200:D211)</f>
        <v>0</v>
      </c>
    </row>
    <row r="213" spans="1:4" ht="24" customHeight="1">
      <c r="A213" s="6"/>
      <c r="B213" s="6"/>
      <c r="C213" s="6"/>
      <c r="D213" s="6"/>
    </row>
    <row r="214" spans="1:4" ht="24" customHeight="1">
      <c r="A214" s="6"/>
      <c r="B214" s="6"/>
      <c r="C214" s="6"/>
      <c r="D214" s="6"/>
    </row>
    <row r="215" spans="1:4" ht="24" customHeight="1">
      <c r="A215" s="6"/>
      <c r="B215" s="6"/>
      <c r="C215" s="6"/>
      <c r="D215" s="6"/>
    </row>
    <row r="216" spans="1:4" ht="24" customHeight="1">
      <c r="A216" s="6"/>
      <c r="B216" s="6"/>
      <c r="C216" s="6"/>
      <c r="D216" s="6"/>
    </row>
    <row r="217" spans="1:4" ht="24" customHeight="1">
      <c r="A217" s="6"/>
      <c r="B217" s="6"/>
      <c r="C217" s="6"/>
      <c r="D217" s="6"/>
    </row>
    <row r="218" spans="1:4" ht="24" customHeight="1">
      <c r="A218" s="6"/>
      <c r="B218" s="6"/>
      <c r="C218" s="6"/>
      <c r="D218" s="6"/>
    </row>
    <row r="219" spans="1:4" ht="24" customHeight="1">
      <c r="A219" s="6"/>
      <c r="B219" s="6"/>
      <c r="C219" s="6"/>
      <c r="D219" s="6"/>
    </row>
    <row r="220" spans="1:4" ht="24" customHeight="1">
      <c r="A220" s="5"/>
      <c r="B220" s="9"/>
      <c r="D220" s="42" t="s">
        <v>844</v>
      </c>
    </row>
    <row r="221" spans="1:4" ht="24" customHeight="1">
      <c r="A221" s="5"/>
      <c r="B221" s="9"/>
      <c r="D221" s="42" t="s">
        <v>640</v>
      </c>
    </row>
    <row r="222" spans="1:4" ht="24" customHeight="1">
      <c r="A222" s="5"/>
      <c r="B222" s="5"/>
    </row>
    <row r="223" spans="1:4" ht="80.25" customHeight="1">
      <c r="A223" s="141" t="s">
        <v>845</v>
      </c>
      <c r="B223" s="141"/>
      <c r="C223" s="141"/>
      <c r="D223" s="141"/>
    </row>
    <row r="224" spans="1:4" ht="24" customHeight="1">
      <c r="A224" s="5"/>
      <c r="B224" s="9"/>
      <c r="D224" s="42" t="s">
        <v>236</v>
      </c>
    </row>
    <row r="225" spans="1:4" ht="35.25" customHeight="1">
      <c r="A225" s="39" t="s">
        <v>85</v>
      </c>
      <c r="B225" s="40" t="s">
        <v>308</v>
      </c>
      <c r="C225" s="40" t="s">
        <v>639</v>
      </c>
      <c r="D225" s="40" t="s">
        <v>798</v>
      </c>
    </row>
    <row r="226" spans="1:4" ht="24" customHeight="1">
      <c r="A226" s="33" t="s">
        <v>66</v>
      </c>
      <c r="B226" s="76">
        <v>395.45</v>
      </c>
      <c r="C226" s="76">
        <v>435.16</v>
      </c>
      <c r="D226" s="76">
        <v>475.55</v>
      </c>
    </row>
    <row r="227" spans="1:4" ht="24" customHeight="1">
      <c r="A227" s="7" t="s">
        <v>65</v>
      </c>
      <c r="B227" s="76"/>
      <c r="C227" s="76"/>
      <c r="D227" s="76"/>
    </row>
    <row r="228" spans="1:4" ht="24" customHeight="1">
      <c r="A228" s="33" t="s">
        <v>67</v>
      </c>
      <c r="B228" s="76">
        <v>395.45</v>
      </c>
      <c r="C228" s="76">
        <v>435.16</v>
      </c>
      <c r="D228" s="76">
        <v>475.55</v>
      </c>
    </row>
    <row r="229" spans="1:4" ht="24" customHeight="1">
      <c r="A229" s="33" t="s">
        <v>68</v>
      </c>
      <c r="B229" s="76">
        <v>395.45</v>
      </c>
      <c r="C229" s="76">
        <v>435.16</v>
      </c>
      <c r="D229" s="76">
        <v>475.55</v>
      </c>
    </row>
    <row r="230" spans="1:4" ht="24" customHeight="1">
      <c r="A230" s="33" t="s">
        <v>69</v>
      </c>
      <c r="B230" s="76">
        <v>395.45</v>
      </c>
      <c r="C230" s="76">
        <v>435.16</v>
      </c>
      <c r="D230" s="76">
        <v>475.55</v>
      </c>
    </row>
    <row r="231" spans="1:4" ht="24" customHeight="1">
      <c r="A231" s="33" t="s">
        <v>12</v>
      </c>
      <c r="B231" s="76">
        <v>395.45</v>
      </c>
      <c r="C231" s="76">
        <v>435.16</v>
      </c>
      <c r="D231" s="76">
        <v>475.55</v>
      </c>
    </row>
    <row r="232" spans="1:4" ht="24" customHeight="1">
      <c r="A232" s="33" t="s">
        <v>13</v>
      </c>
      <c r="B232" s="76">
        <v>395.45</v>
      </c>
      <c r="C232" s="76">
        <v>435.16</v>
      </c>
      <c r="D232" s="76">
        <v>475.55</v>
      </c>
    </row>
    <row r="233" spans="1:4" ht="24" customHeight="1">
      <c r="A233" s="33" t="s">
        <v>14</v>
      </c>
      <c r="B233" s="76">
        <v>395.45</v>
      </c>
      <c r="C233" s="76">
        <v>435.16</v>
      </c>
      <c r="D233" s="76">
        <v>475.55</v>
      </c>
    </row>
    <row r="234" spans="1:4" ht="24" customHeight="1">
      <c r="A234" s="33" t="s">
        <v>15</v>
      </c>
      <c r="B234" s="76">
        <v>395.5</v>
      </c>
      <c r="C234" s="76">
        <v>435.2</v>
      </c>
      <c r="D234" s="76">
        <v>475.55</v>
      </c>
    </row>
    <row r="235" spans="1:4" ht="24" customHeight="1">
      <c r="A235" s="33" t="s">
        <v>16</v>
      </c>
      <c r="B235" s="76">
        <v>395.45</v>
      </c>
      <c r="C235" s="76">
        <v>435.16</v>
      </c>
      <c r="D235" s="76">
        <v>475.55</v>
      </c>
    </row>
    <row r="236" spans="1:4" ht="24" customHeight="1">
      <c r="A236" s="33" t="s">
        <v>185</v>
      </c>
      <c r="B236" s="76">
        <v>395.45</v>
      </c>
      <c r="C236" s="76">
        <v>435.16</v>
      </c>
      <c r="D236" s="76">
        <v>475.5</v>
      </c>
    </row>
    <row r="237" spans="1:4" ht="24" customHeight="1">
      <c r="A237" s="33" t="s">
        <v>186</v>
      </c>
      <c r="B237" s="76">
        <v>395.45</v>
      </c>
      <c r="C237" s="76">
        <v>435.16</v>
      </c>
      <c r="D237" s="76">
        <v>475.55</v>
      </c>
    </row>
    <row r="238" spans="1:4" ht="24" customHeight="1">
      <c r="A238" s="34" t="s">
        <v>187</v>
      </c>
      <c r="B238" s="77">
        <f>SUM(B226:B237)</f>
        <v>4349.9999999999991</v>
      </c>
      <c r="C238" s="77">
        <f>SUM(C226:C237)</f>
        <v>4786.7999999999993</v>
      </c>
      <c r="D238" s="77">
        <f>SUM(D226:D237)</f>
        <v>5231.0000000000009</v>
      </c>
    </row>
    <row r="239" spans="1:4" ht="24" customHeight="1">
      <c r="A239" s="6"/>
      <c r="B239" s="6"/>
      <c r="C239" s="6"/>
      <c r="D239" s="6"/>
    </row>
    <row r="240" spans="1:4" ht="24" customHeight="1">
      <c r="A240" s="6"/>
      <c r="B240" s="6"/>
      <c r="C240" s="6"/>
      <c r="D240" s="6"/>
    </row>
    <row r="241" spans="1:4" ht="24" customHeight="1">
      <c r="A241" s="6"/>
      <c r="B241" s="101"/>
      <c r="C241" s="101"/>
      <c r="D241" s="101"/>
    </row>
    <row r="242" spans="1:4" ht="24" customHeight="1">
      <c r="A242" s="6"/>
      <c r="B242" s="101"/>
      <c r="C242" s="101"/>
      <c r="D242" s="101"/>
    </row>
    <row r="243" spans="1:4" ht="24" customHeight="1">
      <c r="A243" s="6"/>
      <c r="B243" s="101"/>
      <c r="C243" s="101"/>
      <c r="D243" s="101"/>
    </row>
    <row r="244" spans="1:4" ht="24" customHeight="1">
      <c r="A244" s="6"/>
      <c r="B244" s="101"/>
      <c r="C244" s="101"/>
      <c r="D244" s="101"/>
    </row>
    <row r="245" spans="1:4" ht="24" customHeight="1">
      <c r="A245" s="6"/>
      <c r="B245" s="101"/>
      <c r="C245" s="101"/>
      <c r="D245" s="101"/>
    </row>
    <row r="246" spans="1:4" ht="24" customHeight="1">
      <c r="A246" s="6"/>
      <c r="B246" s="101"/>
      <c r="C246" s="101"/>
      <c r="D246" s="101"/>
    </row>
    <row r="247" spans="1:4" ht="24" customHeight="1">
      <c r="A247" s="6"/>
      <c r="B247" s="6"/>
      <c r="C247" s="6"/>
      <c r="D247" s="6"/>
    </row>
    <row r="248" spans="1:4" ht="24" customHeight="1">
      <c r="D248" s="42" t="s">
        <v>1014</v>
      </c>
    </row>
    <row r="249" spans="1:4" ht="24" customHeight="1">
      <c r="D249" s="42" t="s">
        <v>640</v>
      </c>
    </row>
    <row r="250" spans="1:4" ht="24" customHeight="1"/>
    <row r="251" spans="1:4" ht="85.5" customHeight="1">
      <c r="A251" s="141" t="s">
        <v>1015</v>
      </c>
      <c r="B251" s="141"/>
      <c r="C251" s="141"/>
      <c r="D251" s="141"/>
    </row>
    <row r="252" spans="1:4" ht="24" customHeight="1">
      <c r="A252" s="5"/>
      <c r="B252" s="109"/>
      <c r="D252" s="42" t="s">
        <v>236</v>
      </c>
    </row>
    <row r="253" spans="1:4" ht="40.5" customHeight="1">
      <c r="A253" s="39" t="s">
        <v>85</v>
      </c>
      <c r="B253" s="40" t="s">
        <v>308</v>
      </c>
      <c r="C253" s="40" t="s">
        <v>639</v>
      </c>
      <c r="D253" s="40" t="s">
        <v>798</v>
      </c>
    </row>
    <row r="254" spans="1:4" ht="24" customHeight="1">
      <c r="A254" s="33" t="s">
        <v>66</v>
      </c>
      <c r="B254" s="32"/>
      <c r="C254" s="32"/>
      <c r="D254" s="32"/>
    </row>
    <row r="255" spans="1:4" ht="24" customHeight="1">
      <c r="A255" s="7" t="s">
        <v>65</v>
      </c>
      <c r="B255" s="32"/>
      <c r="C255" s="32"/>
      <c r="D255" s="32"/>
    </row>
    <row r="256" spans="1:4" ht="24" customHeight="1">
      <c r="A256" s="33" t="s">
        <v>67</v>
      </c>
      <c r="B256" s="32"/>
      <c r="C256" s="32"/>
      <c r="D256" s="32"/>
    </row>
    <row r="257" spans="1:4" ht="24" customHeight="1">
      <c r="A257" s="33" t="s">
        <v>68</v>
      </c>
      <c r="B257" s="32"/>
      <c r="C257" s="32"/>
      <c r="D257" s="32"/>
    </row>
    <row r="258" spans="1:4" ht="24" customHeight="1">
      <c r="A258" s="33" t="s">
        <v>69</v>
      </c>
      <c r="B258" s="32">
        <v>423.4</v>
      </c>
      <c r="C258" s="32"/>
      <c r="D258" s="32"/>
    </row>
    <row r="259" spans="1:4" ht="24" customHeight="1">
      <c r="A259" s="33" t="s">
        <v>12</v>
      </c>
      <c r="B259" s="32"/>
      <c r="C259" s="32"/>
      <c r="D259" s="32"/>
    </row>
    <row r="260" spans="1:4" ht="24" customHeight="1">
      <c r="A260" s="33" t="s">
        <v>13</v>
      </c>
      <c r="B260" s="32"/>
      <c r="C260" s="32"/>
      <c r="D260" s="32"/>
    </row>
    <row r="261" spans="1:4" ht="24" customHeight="1">
      <c r="A261" s="33" t="s">
        <v>14</v>
      </c>
      <c r="B261" s="32">
        <v>599</v>
      </c>
      <c r="C261" s="32"/>
      <c r="D261" s="32"/>
    </row>
    <row r="262" spans="1:4" ht="24" customHeight="1">
      <c r="A262" s="33" t="s">
        <v>15</v>
      </c>
      <c r="B262" s="32">
        <v>957.9</v>
      </c>
      <c r="C262" s="32"/>
      <c r="D262" s="32"/>
    </row>
    <row r="263" spans="1:4" ht="24" customHeight="1">
      <c r="A263" s="33" t="s">
        <v>16</v>
      </c>
      <c r="B263" s="32"/>
      <c r="C263" s="32"/>
      <c r="D263" s="32"/>
    </row>
    <row r="264" spans="1:4" ht="24" customHeight="1">
      <c r="A264" s="33" t="s">
        <v>185</v>
      </c>
      <c r="B264" s="32"/>
      <c r="C264" s="32"/>
      <c r="D264" s="32"/>
    </row>
    <row r="265" spans="1:4" ht="24" customHeight="1">
      <c r="A265" s="33" t="s">
        <v>186</v>
      </c>
      <c r="B265" s="32"/>
      <c r="C265" s="32"/>
      <c r="D265" s="32"/>
    </row>
    <row r="266" spans="1:4" ht="24" customHeight="1">
      <c r="A266" s="34" t="s">
        <v>187</v>
      </c>
      <c r="B266" s="36">
        <f>SUM(B254:B265)</f>
        <v>1980.3</v>
      </c>
      <c r="C266" s="36">
        <f>SUM(C254:C265)</f>
        <v>0</v>
      </c>
      <c r="D266" s="36">
        <f>SUM(D254:D265)</f>
        <v>0</v>
      </c>
    </row>
    <row r="267" spans="1:4" ht="24" customHeight="1">
      <c r="A267" s="6"/>
      <c r="B267" s="6"/>
      <c r="C267" s="6"/>
      <c r="D267" s="6"/>
    </row>
    <row r="268" spans="1:4" ht="24" customHeight="1">
      <c r="A268" s="6"/>
      <c r="B268" s="6"/>
      <c r="C268" s="6"/>
      <c r="D268" s="6"/>
    </row>
    <row r="269" spans="1:4" ht="24" customHeight="1">
      <c r="A269" s="6"/>
      <c r="B269" s="6"/>
      <c r="C269" s="6"/>
      <c r="D269" s="6"/>
    </row>
    <row r="270" spans="1:4" ht="24" customHeight="1">
      <c r="A270" s="6"/>
      <c r="B270" s="6"/>
      <c r="C270" s="6"/>
      <c r="D270" s="6"/>
    </row>
    <row r="271" spans="1:4" ht="24" customHeight="1">
      <c r="A271" s="6"/>
      <c r="B271" s="6"/>
      <c r="C271" s="6"/>
      <c r="D271" s="6"/>
    </row>
    <row r="272" spans="1:4" ht="24" customHeight="1">
      <c r="A272" s="6"/>
      <c r="B272" s="6"/>
      <c r="C272" s="6"/>
      <c r="D272" s="6"/>
    </row>
    <row r="273" spans="1:4" ht="24" customHeight="1">
      <c r="A273" s="6"/>
      <c r="B273" s="6"/>
      <c r="C273" s="6"/>
      <c r="D273" s="6"/>
    </row>
    <row r="274" spans="1:4" ht="24" customHeight="1">
      <c r="A274" s="6"/>
      <c r="B274" s="6"/>
      <c r="C274" s="6"/>
      <c r="D274" s="6"/>
    </row>
    <row r="275" spans="1:4" ht="24" customHeight="1">
      <c r="A275" s="6"/>
      <c r="B275" s="6"/>
      <c r="C275" s="6"/>
      <c r="D275" s="6"/>
    </row>
    <row r="276" spans="1:4" ht="24" customHeight="1">
      <c r="D276" s="42" t="s">
        <v>1016</v>
      </c>
    </row>
    <row r="277" spans="1:4" ht="24" customHeight="1">
      <c r="D277" s="42" t="s">
        <v>640</v>
      </c>
    </row>
    <row r="278" spans="1:4" ht="24" customHeight="1"/>
    <row r="279" spans="1:4" ht="71.25" customHeight="1">
      <c r="A279" s="141" t="s">
        <v>1029</v>
      </c>
      <c r="B279" s="141"/>
      <c r="C279" s="141"/>
      <c r="D279" s="141"/>
    </row>
    <row r="280" spans="1:4" ht="24" customHeight="1">
      <c r="A280" s="5"/>
      <c r="B280" s="109"/>
      <c r="D280" s="42" t="s">
        <v>236</v>
      </c>
    </row>
    <row r="281" spans="1:4" ht="39" customHeight="1">
      <c r="A281" s="39" t="s">
        <v>85</v>
      </c>
      <c r="B281" s="40" t="s">
        <v>308</v>
      </c>
      <c r="C281" s="40" t="s">
        <v>639</v>
      </c>
      <c r="D281" s="40" t="s">
        <v>798</v>
      </c>
    </row>
    <row r="282" spans="1:4" ht="24" customHeight="1">
      <c r="A282" s="33" t="s">
        <v>66</v>
      </c>
      <c r="B282" s="32"/>
      <c r="C282" s="32"/>
      <c r="D282" s="32"/>
    </row>
    <row r="283" spans="1:4" ht="24" customHeight="1">
      <c r="A283" s="7" t="s">
        <v>65</v>
      </c>
      <c r="B283" s="32">
        <v>300</v>
      </c>
      <c r="C283" s="32"/>
      <c r="D283" s="32"/>
    </row>
    <row r="284" spans="1:4" ht="24" customHeight="1">
      <c r="A284" s="33" t="s">
        <v>67</v>
      </c>
      <c r="B284" s="32"/>
      <c r="C284" s="32"/>
      <c r="D284" s="32"/>
    </row>
    <row r="285" spans="1:4" ht="24" customHeight="1">
      <c r="A285" s="33" t="s">
        <v>68</v>
      </c>
      <c r="B285" s="32">
        <v>582</v>
      </c>
      <c r="C285" s="32"/>
      <c r="D285" s="32"/>
    </row>
    <row r="286" spans="1:4" ht="24" customHeight="1">
      <c r="A286" s="33" t="s">
        <v>69</v>
      </c>
      <c r="B286" s="32">
        <v>531.5</v>
      </c>
      <c r="C286" s="32"/>
      <c r="D286" s="32"/>
    </row>
    <row r="287" spans="1:4" ht="24" customHeight="1">
      <c r="A287" s="33" t="s">
        <v>12</v>
      </c>
      <c r="B287" s="32"/>
      <c r="C287" s="32"/>
      <c r="D287" s="32"/>
    </row>
    <row r="288" spans="1:4" ht="24" customHeight="1">
      <c r="A288" s="33" t="s">
        <v>13</v>
      </c>
      <c r="B288" s="32">
        <v>20</v>
      </c>
      <c r="C288" s="32"/>
      <c r="D288" s="32"/>
    </row>
    <row r="289" spans="1:4" ht="24" customHeight="1">
      <c r="A289" s="33" t="s">
        <v>14</v>
      </c>
      <c r="B289" s="32">
        <v>393</v>
      </c>
      <c r="C289" s="32"/>
      <c r="D289" s="32"/>
    </row>
    <row r="290" spans="1:4" ht="24" customHeight="1">
      <c r="A290" s="33" t="s">
        <v>15</v>
      </c>
      <c r="B290" s="32">
        <v>140</v>
      </c>
      <c r="C290" s="32"/>
      <c r="D290" s="32"/>
    </row>
    <row r="291" spans="1:4" ht="24" customHeight="1">
      <c r="A291" s="33" t="s">
        <v>16</v>
      </c>
      <c r="B291" s="32"/>
      <c r="C291" s="32"/>
      <c r="D291" s="32"/>
    </row>
    <row r="292" spans="1:4" ht="24" customHeight="1">
      <c r="A292" s="33" t="s">
        <v>185</v>
      </c>
      <c r="B292" s="32">
        <v>161.4</v>
      </c>
      <c r="C292" s="32"/>
      <c r="D292" s="32"/>
    </row>
    <row r="293" spans="1:4" ht="24" customHeight="1">
      <c r="A293" s="33" t="s">
        <v>186</v>
      </c>
      <c r="B293" s="32"/>
      <c r="C293" s="32"/>
      <c r="D293" s="32"/>
    </row>
    <row r="294" spans="1:4" ht="24" customHeight="1">
      <c r="A294" s="34" t="s">
        <v>187</v>
      </c>
      <c r="B294" s="36">
        <f>SUM(B282:B293)</f>
        <v>2127.9</v>
      </c>
      <c r="C294" s="36">
        <f>SUM(C282:C293)</f>
        <v>0</v>
      </c>
      <c r="D294" s="36">
        <f>SUM(D282:D293)</f>
        <v>0</v>
      </c>
    </row>
    <row r="295" spans="1:4" ht="24" customHeight="1"/>
    <row r="296" spans="1:4" ht="24" customHeight="1"/>
    <row r="297" spans="1:4" ht="24" customHeight="1"/>
    <row r="298" spans="1:4" ht="24" customHeight="1"/>
    <row r="299" spans="1:4" ht="24" customHeight="1"/>
    <row r="300" spans="1:4" ht="24" customHeight="1"/>
    <row r="301" spans="1:4" ht="24" customHeight="1"/>
    <row r="302" spans="1:4" ht="24" customHeight="1"/>
    <row r="303" spans="1:4" ht="24" customHeight="1"/>
    <row r="304" spans="1:4" ht="24" customHeight="1">
      <c r="A304" s="5"/>
      <c r="B304" s="109"/>
      <c r="D304" s="42" t="s">
        <v>1017</v>
      </c>
    </row>
    <row r="305" spans="1:4" ht="24" customHeight="1">
      <c r="A305" s="5"/>
      <c r="B305" s="109"/>
      <c r="D305" s="42" t="s">
        <v>640</v>
      </c>
    </row>
    <row r="306" spans="1:4" ht="24" customHeight="1">
      <c r="A306" s="5"/>
      <c r="B306" s="5"/>
    </row>
    <row r="307" spans="1:4" ht="100.5" customHeight="1">
      <c r="A307" s="141" t="s">
        <v>1030</v>
      </c>
      <c r="B307" s="141"/>
      <c r="C307" s="141"/>
      <c r="D307" s="141"/>
    </row>
    <row r="308" spans="1:4" ht="24" customHeight="1">
      <c r="A308" s="5"/>
      <c r="B308" s="109"/>
      <c r="D308" s="42" t="s">
        <v>236</v>
      </c>
    </row>
    <row r="309" spans="1:4" ht="42" customHeight="1">
      <c r="A309" s="39" t="s">
        <v>85</v>
      </c>
      <c r="B309" s="40" t="s">
        <v>308</v>
      </c>
      <c r="C309" s="40" t="s">
        <v>639</v>
      </c>
      <c r="D309" s="40" t="s">
        <v>798</v>
      </c>
    </row>
    <row r="310" spans="1:4" ht="24" customHeight="1">
      <c r="A310" s="33" t="s">
        <v>66</v>
      </c>
      <c r="B310" s="76">
        <v>124.9</v>
      </c>
      <c r="C310" s="76"/>
      <c r="D310" s="76"/>
    </row>
    <row r="311" spans="1:4" ht="24" customHeight="1">
      <c r="A311" s="7" t="s">
        <v>65</v>
      </c>
      <c r="B311" s="76"/>
      <c r="C311" s="76"/>
      <c r="D311" s="76"/>
    </row>
    <row r="312" spans="1:4" ht="24" customHeight="1">
      <c r="A312" s="33" t="s">
        <v>67</v>
      </c>
      <c r="B312" s="76">
        <v>20.8</v>
      </c>
      <c r="C312" s="76"/>
      <c r="D312" s="76"/>
    </row>
    <row r="313" spans="1:4" ht="24" customHeight="1">
      <c r="A313" s="33" t="s">
        <v>68</v>
      </c>
      <c r="B313" s="76">
        <v>83.3</v>
      </c>
      <c r="C313" s="76"/>
      <c r="D313" s="76"/>
    </row>
    <row r="314" spans="1:4" ht="24" customHeight="1">
      <c r="A314" s="33" t="s">
        <v>69</v>
      </c>
      <c r="B314" s="76">
        <v>104.1</v>
      </c>
      <c r="C314" s="76"/>
      <c r="D314" s="76"/>
    </row>
    <row r="315" spans="1:4" ht="24" customHeight="1">
      <c r="A315" s="33" t="s">
        <v>12</v>
      </c>
      <c r="B315" s="76">
        <v>41.6</v>
      </c>
      <c r="C315" s="76"/>
      <c r="D315" s="76"/>
    </row>
    <row r="316" spans="1:4" ht="24" customHeight="1">
      <c r="A316" s="33" t="s">
        <v>13</v>
      </c>
      <c r="B316" s="76">
        <v>62.5</v>
      </c>
      <c r="C316" s="76"/>
      <c r="D316" s="76"/>
    </row>
    <row r="317" spans="1:4" ht="24" customHeight="1">
      <c r="A317" s="33" t="s">
        <v>14</v>
      </c>
      <c r="B317" s="76">
        <v>62.5</v>
      </c>
      <c r="C317" s="76"/>
      <c r="D317" s="76"/>
    </row>
    <row r="318" spans="1:4" ht="24" customHeight="1">
      <c r="A318" s="33" t="s">
        <v>15</v>
      </c>
      <c r="B318" s="76">
        <v>166.6</v>
      </c>
      <c r="C318" s="76"/>
      <c r="D318" s="76"/>
    </row>
    <row r="319" spans="1:4" ht="24" customHeight="1">
      <c r="A319" s="33" t="s">
        <v>16</v>
      </c>
      <c r="B319" s="76">
        <v>124.9</v>
      </c>
      <c r="C319" s="76"/>
      <c r="D319" s="76"/>
    </row>
    <row r="320" spans="1:4" ht="24" customHeight="1">
      <c r="A320" s="33" t="s">
        <v>185</v>
      </c>
      <c r="B320" s="76">
        <v>104.1</v>
      </c>
      <c r="C320" s="76"/>
      <c r="D320" s="76"/>
    </row>
    <row r="321" spans="1:4" ht="24" customHeight="1">
      <c r="A321" s="33" t="s">
        <v>186</v>
      </c>
      <c r="B321" s="76">
        <v>104.1</v>
      </c>
      <c r="C321" s="76"/>
      <c r="D321" s="76"/>
    </row>
    <row r="322" spans="1:4" ht="24" customHeight="1">
      <c r="A322" s="34" t="s">
        <v>187</v>
      </c>
      <c r="B322" s="77">
        <f>SUM(B310:B321)</f>
        <v>999.40000000000009</v>
      </c>
      <c r="C322" s="77">
        <f>SUM(C310:C321)</f>
        <v>0</v>
      </c>
      <c r="D322" s="77">
        <f>SUM(D310:D321)</f>
        <v>0</v>
      </c>
    </row>
    <row r="323" spans="1:4" ht="24" customHeight="1"/>
    <row r="324" spans="1:4" ht="24" customHeight="1"/>
    <row r="325" spans="1:4" ht="24" customHeight="1"/>
    <row r="326" spans="1:4" ht="24" customHeight="1"/>
    <row r="327" spans="1:4" ht="24" customHeight="1"/>
    <row r="328" spans="1:4" ht="24" customHeight="1"/>
    <row r="329" spans="1:4" ht="24" customHeight="1"/>
    <row r="330" spans="1:4" ht="24" customHeight="1"/>
    <row r="331" spans="1:4" ht="24" customHeight="1">
      <c r="A331" s="5"/>
      <c r="B331" s="109"/>
      <c r="D331" s="42" t="s">
        <v>1018</v>
      </c>
    </row>
    <row r="332" spans="1:4" ht="24" customHeight="1">
      <c r="A332" s="5"/>
      <c r="B332" s="109"/>
      <c r="D332" s="42" t="s">
        <v>640</v>
      </c>
    </row>
    <row r="333" spans="1:4" ht="24" customHeight="1">
      <c r="A333" s="5"/>
      <c r="B333" s="5"/>
    </row>
    <row r="334" spans="1:4" ht="57" customHeight="1">
      <c r="A334" s="141" t="s">
        <v>1046</v>
      </c>
      <c r="B334" s="141"/>
      <c r="C334" s="141"/>
      <c r="D334" s="141"/>
    </row>
    <row r="335" spans="1:4" ht="24" customHeight="1">
      <c r="A335" s="5"/>
      <c r="B335" s="109"/>
      <c r="D335" s="42" t="s">
        <v>236</v>
      </c>
    </row>
    <row r="336" spans="1:4" ht="45" customHeight="1">
      <c r="A336" s="39" t="s">
        <v>85</v>
      </c>
      <c r="B336" s="40" t="s">
        <v>308</v>
      </c>
      <c r="C336" s="40" t="s">
        <v>639</v>
      </c>
      <c r="D336" s="40" t="s">
        <v>798</v>
      </c>
    </row>
    <row r="337" spans="1:4" ht="24" customHeight="1">
      <c r="A337" s="33" t="s">
        <v>66</v>
      </c>
      <c r="B337" s="76"/>
      <c r="C337" s="76"/>
      <c r="D337" s="76"/>
    </row>
    <row r="338" spans="1:4" ht="24" customHeight="1">
      <c r="A338" s="7" t="s">
        <v>65</v>
      </c>
      <c r="B338" s="76"/>
      <c r="C338" s="76"/>
      <c r="D338" s="76"/>
    </row>
    <row r="339" spans="1:4" ht="24" customHeight="1">
      <c r="A339" s="33" t="s">
        <v>67</v>
      </c>
      <c r="B339" s="76"/>
      <c r="C339" s="76"/>
      <c r="D339" s="76"/>
    </row>
    <row r="340" spans="1:4" ht="24" customHeight="1">
      <c r="A340" s="33" t="s">
        <v>68</v>
      </c>
      <c r="B340" s="76"/>
      <c r="C340" s="76"/>
      <c r="D340" s="76"/>
    </row>
    <row r="341" spans="1:4" ht="24" customHeight="1">
      <c r="A341" s="33" t="s">
        <v>69</v>
      </c>
      <c r="B341" s="76"/>
      <c r="C341" s="76"/>
      <c r="D341" s="76"/>
    </row>
    <row r="342" spans="1:4" ht="24" customHeight="1">
      <c r="A342" s="33" t="s">
        <v>12</v>
      </c>
      <c r="B342" s="76">
        <v>1536.9</v>
      </c>
      <c r="C342" s="76"/>
      <c r="D342" s="76"/>
    </row>
    <row r="343" spans="1:4" ht="24" customHeight="1">
      <c r="A343" s="33" t="s">
        <v>13</v>
      </c>
      <c r="B343" s="76"/>
      <c r="C343" s="76"/>
      <c r="D343" s="76"/>
    </row>
    <row r="344" spans="1:4" ht="24" customHeight="1">
      <c r="A344" s="33" t="s">
        <v>14</v>
      </c>
      <c r="B344" s="76"/>
      <c r="C344" s="76"/>
      <c r="D344" s="76"/>
    </row>
    <row r="345" spans="1:4" ht="24" customHeight="1">
      <c r="A345" s="33" t="s">
        <v>15</v>
      </c>
      <c r="B345" s="76"/>
      <c r="C345" s="76"/>
      <c r="D345" s="76"/>
    </row>
    <row r="346" spans="1:4" ht="24" customHeight="1">
      <c r="A346" s="33" t="s">
        <v>16</v>
      </c>
      <c r="B346" s="76">
        <v>1561.8</v>
      </c>
      <c r="C346" s="76"/>
      <c r="D346" s="76"/>
    </row>
    <row r="347" spans="1:4" ht="24" customHeight="1">
      <c r="A347" s="33" t="s">
        <v>185</v>
      </c>
      <c r="B347" s="76"/>
      <c r="C347" s="76"/>
      <c r="D347" s="76"/>
    </row>
    <row r="348" spans="1:4" ht="24" customHeight="1">
      <c r="A348" s="33" t="s">
        <v>186</v>
      </c>
      <c r="B348" s="76"/>
      <c r="C348" s="76"/>
      <c r="D348" s="76"/>
    </row>
    <row r="349" spans="1:4" ht="24" customHeight="1">
      <c r="A349" s="34" t="s">
        <v>187</v>
      </c>
      <c r="B349" s="77">
        <f>SUM(B337:B348)</f>
        <v>3098.7</v>
      </c>
      <c r="C349" s="77">
        <f>SUM(C337:C348)</f>
        <v>0</v>
      </c>
      <c r="D349" s="77">
        <f>SUM(D337:D348)</f>
        <v>0</v>
      </c>
    </row>
    <row r="350" spans="1:4" ht="24" customHeight="1"/>
    <row r="351" spans="1:4" ht="24" customHeight="1"/>
    <row r="352" spans="1:4" ht="24" customHeight="1"/>
    <row r="353" spans="1:4" ht="24" customHeight="1"/>
    <row r="354" spans="1:4" ht="24" customHeight="1"/>
    <row r="355" spans="1:4" ht="24" customHeight="1"/>
    <row r="356" spans="1:4" ht="24" customHeight="1"/>
    <row r="357" spans="1:4" ht="24" customHeight="1"/>
    <row r="358" spans="1:4" ht="24" customHeight="1"/>
    <row r="359" spans="1:4" ht="24" customHeight="1"/>
    <row r="360" spans="1:4" ht="24" customHeight="1">
      <c r="A360" s="5"/>
      <c r="B360" s="109"/>
      <c r="D360" s="42" t="s">
        <v>1019</v>
      </c>
    </row>
    <row r="361" spans="1:4" ht="24" customHeight="1">
      <c r="A361" s="5"/>
      <c r="B361" s="109"/>
      <c r="D361" s="42" t="s">
        <v>640</v>
      </c>
    </row>
    <row r="362" spans="1:4" ht="24" customHeight="1">
      <c r="A362" s="5"/>
      <c r="B362" s="5"/>
    </row>
    <row r="363" spans="1:4" ht="87" customHeight="1">
      <c r="A363" s="141" t="s">
        <v>1045</v>
      </c>
      <c r="B363" s="141"/>
      <c r="C363" s="141"/>
      <c r="D363" s="141"/>
    </row>
    <row r="364" spans="1:4" ht="24" customHeight="1">
      <c r="A364" s="5"/>
      <c r="B364" s="109"/>
      <c r="D364" s="42" t="s">
        <v>236</v>
      </c>
    </row>
    <row r="365" spans="1:4" ht="48.75" customHeight="1">
      <c r="A365" s="39" t="s">
        <v>85</v>
      </c>
      <c r="B365" s="40" t="s">
        <v>308</v>
      </c>
      <c r="C365" s="40" t="s">
        <v>639</v>
      </c>
      <c r="D365" s="40" t="s">
        <v>798</v>
      </c>
    </row>
    <row r="366" spans="1:4" ht="24" customHeight="1">
      <c r="A366" s="33" t="s">
        <v>66</v>
      </c>
      <c r="B366" s="32"/>
      <c r="C366" s="32"/>
      <c r="D366" s="32"/>
    </row>
    <row r="367" spans="1:4" ht="24" customHeight="1">
      <c r="A367" s="7" t="s">
        <v>65</v>
      </c>
      <c r="B367" s="32"/>
      <c r="C367" s="32"/>
      <c r="D367" s="32"/>
    </row>
    <row r="368" spans="1:4" ht="24" customHeight="1">
      <c r="A368" s="33" t="s">
        <v>67</v>
      </c>
      <c r="B368" s="32"/>
      <c r="C368" s="32"/>
      <c r="D368" s="32"/>
    </row>
    <row r="369" spans="1:4" ht="24" customHeight="1">
      <c r="A369" s="33" t="s">
        <v>68</v>
      </c>
      <c r="B369" s="32"/>
      <c r="C369" s="32"/>
      <c r="D369" s="32"/>
    </row>
    <row r="370" spans="1:4" ht="24" customHeight="1">
      <c r="A370" s="33" t="s">
        <v>69</v>
      </c>
      <c r="B370" s="32"/>
      <c r="C370" s="32"/>
      <c r="D370" s="32"/>
    </row>
    <row r="371" spans="1:4" ht="24" customHeight="1">
      <c r="A371" s="33" t="s">
        <v>12</v>
      </c>
      <c r="B371" s="32"/>
      <c r="C371" s="32"/>
      <c r="D371" s="32"/>
    </row>
    <row r="372" spans="1:4" ht="24" customHeight="1">
      <c r="A372" s="33" t="s">
        <v>13</v>
      </c>
      <c r="B372" s="32"/>
      <c r="C372" s="32"/>
      <c r="D372" s="32"/>
    </row>
    <row r="373" spans="1:4" ht="24" customHeight="1">
      <c r="A373" s="33" t="s">
        <v>14</v>
      </c>
      <c r="B373" s="32"/>
      <c r="C373" s="32"/>
      <c r="D373" s="32"/>
    </row>
    <row r="374" spans="1:4" ht="24" customHeight="1">
      <c r="A374" s="33" t="s">
        <v>15</v>
      </c>
      <c r="B374" s="32">
        <v>142.80000000000001</v>
      </c>
      <c r="C374" s="32"/>
      <c r="D374" s="32"/>
    </row>
    <row r="375" spans="1:4" ht="24" customHeight="1">
      <c r="A375" s="33" t="s">
        <v>16</v>
      </c>
      <c r="B375" s="32"/>
      <c r="C375" s="32"/>
      <c r="D375" s="32"/>
    </row>
    <row r="376" spans="1:4" ht="24" customHeight="1">
      <c r="A376" s="33" t="s">
        <v>185</v>
      </c>
      <c r="B376" s="32"/>
      <c r="C376" s="32"/>
      <c r="D376" s="32"/>
    </row>
    <row r="377" spans="1:4" ht="24" customHeight="1">
      <c r="A377" s="33" t="s">
        <v>186</v>
      </c>
      <c r="B377" s="32"/>
      <c r="C377" s="32"/>
      <c r="D377" s="32"/>
    </row>
    <row r="378" spans="1:4" ht="24" customHeight="1">
      <c r="A378" s="34" t="s">
        <v>187</v>
      </c>
      <c r="B378" s="36">
        <f>SUM(B366:B377)</f>
        <v>142.80000000000001</v>
      </c>
      <c r="C378" s="36">
        <f>SUM(C366:C377)</f>
        <v>0</v>
      </c>
      <c r="D378" s="36">
        <f>SUM(D366:D377)</f>
        <v>0</v>
      </c>
    </row>
    <row r="379" spans="1:4" ht="24" customHeight="1"/>
    <row r="380" spans="1:4" ht="24" customHeight="1"/>
    <row r="381" spans="1:4" ht="24" customHeight="1"/>
    <row r="382" spans="1:4" ht="24" customHeight="1"/>
    <row r="383" spans="1:4" ht="24" customHeight="1"/>
    <row r="384" spans="1:4" ht="24" customHeight="1"/>
    <row r="385" spans="1:4" ht="24" customHeight="1"/>
    <row r="386" spans="1:4" ht="24" customHeight="1"/>
    <row r="387" spans="1:4" ht="24" customHeight="1">
      <c r="A387" s="5"/>
      <c r="B387" s="109"/>
      <c r="D387" s="42" t="s">
        <v>1051</v>
      </c>
    </row>
    <row r="388" spans="1:4" ht="24" customHeight="1">
      <c r="A388" s="5"/>
      <c r="B388" s="109"/>
      <c r="D388" s="42" t="s">
        <v>640</v>
      </c>
    </row>
    <row r="389" spans="1:4" ht="24" customHeight="1">
      <c r="A389" s="5"/>
      <c r="B389" s="5"/>
    </row>
    <row r="390" spans="1:4" ht="138" customHeight="1">
      <c r="A390" s="141" t="s">
        <v>1044</v>
      </c>
      <c r="B390" s="141"/>
      <c r="C390" s="141"/>
      <c r="D390" s="141"/>
    </row>
    <row r="391" spans="1:4" ht="24" customHeight="1">
      <c r="A391" s="5"/>
      <c r="B391" s="109"/>
      <c r="D391" s="42" t="s">
        <v>236</v>
      </c>
    </row>
    <row r="392" spans="1:4" ht="45" customHeight="1">
      <c r="A392" s="39" t="s">
        <v>85</v>
      </c>
      <c r="B392" s="40" t="s">
        <v>308</v>
      </c>
      <c r="C392" s="40" t="s">
        <v>639</v>
      </c>
      <c r="D392" s="40" t="s">
        <v>798</v>
      </c>
    </row>
    <row r="393" spans="1:4" ht="24" customHeight="1">
      <c r="A393" s="33" t="s">
        <v>66</v>
      </c>
      <c r="B393" s="32">
        <v>28878.2</v>
      </c>
      <c r="C393" s="32"/>
      <c r="D393" s="32"/>
    </row>
    <row r="394" spans="1:4" ht="24" customHeight="1">
      <c r="A394" s="7" t="s">
        <v>65</v>
      </c>
      <c r="B394" s="32"/>
      <c r="C394" s="32"/>
      <c r="D394" s="32"/>
    </row>
    <row r="395" spans="1:4" ht="24" customHeight="1">
      <c r="A395" s="33" t="s">
        <v>67</v>
      </c>
      <c r="B395" s="32"/>
      <c r="C395" s="32"/>
      <c r="D395" s="32"/>
    </row>
    <row r="396" spans="1:4" ht="24" customHeight="1">
      <c r="A396" s="33" t="s">
        <v>68</v>
      </c>
      <c r="B396" s="32"/>
      <c r="C396" s="32"/>
      <c r="D396" s="32"/>
    </row>
    <row r="397" spans="1:4" ht="24" customHeight="1">
      <c r="A397" s="33" t="s">
        <v>69</v>
      </c>
      <c r="B397" s="32"/>
      <c r="C397" s="32"/>
      <c r="D397" s="32"/>
    </row>
    <row r="398" spans="1:4" ht="24" customHeight="1">
      <c r="A398" s="33" t="s">
        <v>12</v>
      </c>
      <c r="B398" s="32"/>
      <c r="C398" s="32"/>
      <c r="D398" s="32"/>
    </row>
    <row r="399" spans="1:4" ht="24" customHeight="1">
      <c r="A399" s="33" t="s">
        <v>13</v>
      </c>
      <c r="B399" s="32"/>
      <c r="C399" s="32"/>
      <c r="D399" s="32"/>
    </row>
    <row r="400" spans="1:4" ht="24" customHeight="1">
      <c r="A400" s="33" t="s">
        <v>14</v>
      </c>
      <c r="B400" s="32"/>
      <c r="C400" s="32"/>
      <c r="D400" s="32"/>
    </row>
    <row r="401" spans="1:4" ht="24" customHeight="1">
      <c r="A401" s="33" t="s">
        <v>15</v>
      </c>
      <c r="B401" s="32"/>
      <c r="C401" s="32"/>
      <c r="D401" s="32"/>
    </row>
    <row r="402" spans="1:4" ht="24" customHeight="1">
      <c r="A402" s="33" t="s">
        <v>16</v>
      </c>
      <c r="B402" s="32"/>
      <c r="C402" s="32"/>
      <c r="D402" s="32"/>
    </row>
    <row r="403" spans="1:4" ht="24" customHeight="1">
      <c r="A403" s="33" t="s">
        <v>185</v>
      </c>
      <c r="B403" s="32"/>
      <c r="C403" s="32"/>
      <c r="D403" s="32"/>
    </row>
    <row r="404" spans="1:4" ht="24" customHeight="1">
      <c r="A404" s="33" t="s">
        <v>186</v>
      </c>
      <c r="B404" s="32"/>
      <c r="C404" s="32"/>
      <c r="D404" s="32"/>
    </row>
    <row r="405" spans="1:4" ht="24" customHeight="1">
      <c r="A405" s="34" t="s">
        <v>187</v>
      </c>
      <c r="B405" s="36">
        <f>SUM(B393:B404)</f>
        <v>28878.2</v>
      </c>
      <c r="C405" s="36">
        <f>SUM(C393:C404)</f>
        <v>0</v>
      </c>
      <c r="D405" s="36">
        <f>SUM(D393:D404)</f>
        <v>0</v>
      </c>
    </row>
    <row r="406" spans="1:4" ht="24" customHeight="1">
      <c r="A406" s="125"/>
      <c r="B406" s="126"/>
      <c r="C406" s="126"/>
      <c r="D406" s="126"/>
    </row>
    <row r="407" spans="1:4" ht="24" customHeight="1">
      <c r="A407" s="125"/>
      <c r="B407" s="126"/>
      <c r="C407" s="126"/>
      <c r="D407" s="126"/>
    </row>
    <row r="408" spans="1:4" ht="24" customHeight="1">
      <c r="A408" s="125"/>
      <c r="B408" s="126"/>
      <c r="C408" s="126"/>
      <c r="D408" s="126"/>
    </row>
    <row r="409" spans="1:4" ht="24" customHeight="1">
      <c r="A409" s="125"/>
      <c r="B409" s="126"/>
      <c r="C409" s="126"/>
      <c r="D409" s="126"/>
    </row>
    <row r="410" spans="1:4" ht="24" customHeight="1">
      <c r="A410" s="125"/>
      <c r="B410" s="126"/>
      <c r="C410" s="126"/>
      <c r="D410" s="126"/>
    </row>
    <row r="411" spans="1:4" ht="24" customHeight="1">
      <c r="A411" s="125"/>
      <c r="B411" s="126"/>
      <c r="C411" s="126"/>
      <c r="D411" s="126"/>
    </row>
    <row r="412" spans="1:4" ht="24" customHeight="1">
      <c r="A412" s="5"/>
      <c r="B412" s="109"/>
      <c r="D412" s="42" t="s">
        <v>1020</v>
      </c>
    </row>
    <row r="413" spans="1:4" ht="24" customHeight="1">
      <c r="A413" s="5"/>
      <c r="B413" s="109"/>
      <c r="D413" s="42" t="s">
        <v>640</v>
      </c>
    </row>
    <row r="414" spans="1:4" ht="24" customHeight="1">
      <c r="A414" s="5"/>
      <c r="B414" s="5"/>
    </row>
    <row r="415" spans="1:4" ht="93.75" customHeight="1">
      <c r="A415" s="141" t="s">
        <v>1043</v>
      </c>
      <c r="B415" s="141"/>
      <c r="C415" s="141"/>
      <c r="D415" s="141"/>
    </row>
    <row r="416" spans="1:4" ht="24" customHeight="1">
      <c r="A416" s="5"/>
      <c r="B416" s="109"/>
      <c r="D416" s="42" t="s">
        <v>236</v>
      </c>
    </row>
    <row r="417" spans="1:4" ht="54.75" customHeight="1">
      <c r="A417" s="39" t="s">
        <v>85</v>
      </c>
      <c r="B417" s="40" t="s">
        <v>308</v>
      </c>
      <c r="C417" s="40" t="s">
        <v>639</v>
      </c>
      <c r="D417" s="40" t="s">
        <v>798</v>
      </c>
    </row>
    <row r="418" spans="1:4" ht="24" customHeight="1">
      <c r="A418" s="33" t="s">
        <v>66</v>
      </c>
      <c r="B418" s="32"/>
      <c r="C418" s="32"/>
      <c r="D418" s="32"/>
    </row>
    <row r="419" spans="1:4" ht="24" customHeight="1">
      <c r="A419" s="7" t="s">
        <v>65</v>
      </c>
      <c r="B419" s="32"/>
      <c r="C419" s="32"/>
      <c r="D419" s="32"/>
    </row>
    <row r="420" spans="1:4" ht="24" customHeight="1">
      <c r="A420" s="33" t="s">
        <v>67</v>
      </c>
      <c r="B420" s="32">
        <v>3593.6</v>
      </c>
      <c r="C420" s="32"/>
      <c r="D420" s="32"/>
    </row>
    <row r="421" spans="1:4" ht="24" customHeight="1">
      <c r="A421" s="33" t="s">
        <v>68</v>
      </c>
      <c r="B421" s="32"/>
      <c r="C421" s="32"/>
      <c r="D421" s="32"/>
    </row>
    <row r="422" spans="1:4" ht="24" customHeight="1">
      <c r="A422" s="33" t="s">
        <v>69</v>
      </c>
      <c r="B422" s="32">
        <v>281.3</v>
      </c>
      <c r="C422" s="32"/>
      <c r="D422" s="32"/>
    </row>
    <row r="423" spans="1:4" ht="24" customHeight="1">
      <c r="A423" s="33" t="s">
        <v>12</v>
      </c>
      <c r="B423" s="32">
        <v>733.7</v>
      </c>
      <c r="C423" s="32"/>
      <c r="D423" s="32"/>
    </row>
    <row r="424" spans="1:4" ht="24" customHeight="1">
      <c r="A424" s="33" t="s">
        <v>13</v>
      </c>
      <c r="B424" s="32"/>
      <c r="C424" s="32"/>
      <c r="D424" s="32"/>
    </row>
    <row r="425" spans="1:4" ht="24" customHeight="1">
      <c r="A425" s="33" t="s">
        <v>14</v>
      </c>
      <c r="B425" s="32"/>
      <c r="C425" s="32"/>
      <c r="D425" s="32"/>
    </row>
    <row r="426" spans="1:4" ht="24" customHeight="1">
      <c r="A426" s="33" t="s">
        <v>15</v>
      </c>
      <c r="B426" s="32"/>
      <c r="C426" s="32"/>
      <c r="D426" s="32"/>
    </row>
    <row r="427" spans="1:4" ht="24" customHeight="1">
      <c r="A427" s="33" t="s">
        <v>16</v>
      </c>
      <c r="B427" s="32"/>
      <c r="C427" s="32"/>
      <c r="D427" s="32"/>
    </row>
    <row r="428" spans="1:4" ht="24" customHeight="1">
      <c r="A428" s="33" t="s">
        <v>185</v>
      </c>
      <c r="B428" s="32"/>
      <c r="C428" s="32"/>
      <c r="D428" s="32"/>
    </row>
    <row r="429" spans="1:4" ht="24" customHeight="1">
      <c r="A429" s="33" t="s">
        <v>186</v>
      </c>
      <c r="B429" s="32"/>
      <c r="C429" s="32"/>
      <c r="D429" s="32"/>
    </row>
    <row r="430" spans="1:4" ht="24" customHeight="1">
      <c r="A430" s="34" t="s">
        <v>187</v>
      </c>
      <c r="B430" s="36">
        <f>SUM(B418:B429)</f>
        <v>4608.6000000000004</v>
      </c>
      <c r="C430" s="36">
        <f>SUM(C418:C429)</f>
        <v>0</v>
      </c>
      <c r="D430" s="36">
        <f>SUM(D418:D429)</f>
        <v>0</v>
      </c>
    </row>
    <row r="431" spans="1:4" ht="24" customHeight="1">
      <c r="A431" s="125"/>
      <c r="B431" s="126"/>
      <c r="C431" s="126"/>
      <c r="D431" s="126"/>
    </row>
    <row r="432" spans="1:4" ht="24" customHeight="1">
      <c r="A432" s="125"/>
      <c r="B432" s="126"/>
      <c r="C432" s="126"/>
      <c r="D432" s="126"/>
    </row>
    <row r="433" spans="1:4" ht="24" customHeight="1">
      <c r="A433" s="125"/>
      <c r="B433" s="126"/>
      <c r="C433" s="126"/>
      <c r="D433" s="126"/>
    </row>
    <row r="434" spans="1:4" ht="24" customHeight="1">
      <c r="A434" s="125"/>
      <c r="B434" s="126"/>
      <c r="C434" s="126"/>
      <c r="D434" s="126"/>
    </row>
    <row r="435" spans="1:4" ht="24" customHeight="1">
      <c r="A435" s="125"/>
      <c r="B435" s="126"/>
      <c r="C435" s="126"/>
      <c r="D435" s="126"/>
    </row>
    <row r="436" spans="1:4" ht="24" customHeight="1">
      <c r="A436" s="125"/>
      <c r="B436" s="126"/>
      <c r="C436" s="126"/>
      <c r="D436" s="126"/>
    </row>
    <row r="437" spans="1:4" ht="24" customHeight="1">
      <c r="A437" s="125"/>
      <c r="B437" s="126"/>
      <c r="C437" s="126"/>
      <c r="D437" s="126"/>
    </row>
    <row r="438" spans="1:4" ht="24" customHeight="1">
      <c r="A438" s="125"/>
      <c r="B438" s="126"/>
      <c r="C438" s="126"/>
      <c r="D438" s="126"/>
    </row>
    <row r="439" spans="1:4" ht="24" customHeight="1">
      <c r="A439" s="5"/>
      <c r="B439" s="109"/>
      <c r="D439" s="42" t="s">
        <v>1052</v>
      </c>
    </row>
    <row r="440" spans="1:4" ht="24" customHeight="1">
      <c r="A440" s="5"/>
      <c r="B440" s="109"/>
      <c r="D440" s="42" t="s">
        <v>640</v>
      </c>
    </row>
    <row r="441" spans="1:4" ht="24" customHeight="1">
      <c r="A441" s="5"/>
      <c r="B441" s="5"/>
    </row>
    <row r="442" spans="1:4" ht="120" customHeight="1">
      <c r="A442" s="141" t="s">
        <v>1042</v>
      </c>
      <c r="B442" s="141"/>
      <c r="C442" s="141"/>
      <c r="D442" s="141"/>
    </row>
    <row r="443" spans="1:4" ht="24" customHeight="1">
      <c r="A443" s="5"/>
      <c r="B443" s="109"/>
      <c r="D443" s="42" t="s">
        <v>236</v>
      </c>
    </row>
    <row r="444" spans="1:4" ht="42.75" customHeight="1">
      <c r="A444" s="39" t="s">
        <v>85</v>
      </c>
      <c r="B444" s="40" t="s">
        <v>308</v>
      </c>
      <c r="C444" s="40" t="s">
        <v>639</v>
      </c>
      <c r="D444" s="40" t="s">
        <v>798</v>
      </c>
    </row>
    <row r="445" spans="1:4" ht="24" customHeight="1">
      <c r="A445" s="33" t="s">
        <v>66</v>
      </c>
      <c r="B445" s="32"/>
      <c r="C445" s="32"/>
      <c r="D445" s="32"/>
    </row>
    <row r="446" spans="1:4" ht="24" customHeight="1">
      <c r="A446" s="7" t="s">
        <v>65</v>
      </c>
      <c r="B446" s="32"/>
      <c r="C446" s="32"/>
      <c r="D446" s="32"/>
    </row>
    <row r="447" spans="1:4" ht="24" customHeight="1">
      <c r="A447" s="33" t="s">
        <v>67</v>
      </c>
      <c r="B447" s="32"/>
      <c r="C447" s="32"/>
      <c r="D447" s="32"/>
    </row>
    <row r="448" spans="1:4" ht="24" customHeight="1">
      <c r="A448" s="33" t="s">
        <v>68</v>
      </c>
      <c r="B448" s="32"/>
      <c r="C448" s="32"/>
      <c r="D448" s="32"/>
    </row>
    <row r="449" spans="1:4" ht="24" customHeight="1">
      <c r="A449" s="33" t="s">
        <v>69</v>
      </c>
      <c r="B449" s="32"/>
      <c r="C449" s="32"/>
      <c r="D449" s="32"/>
    </row>
    <row r="450" spans="1:4" ht="24" customHeight="1">
      <c r="A450" s="33" t="s">
        <v>12</v>
      </c>
      <c r="B450" s="32"/>
      <c r="C450" s="32"/>
      <c r="D450" s="32"/>
    </row>
    <row r="451" spans="1:4" ht="24" customHeight="1">
      <c r="A451" s="33" t="s">
        <v>13</v>
      </c>
      <c r="B451" s="32"/>
      <c r="C451" s="32"/>
      <c r="D451" s="32"/>
    </row>
    <row r="452" spans="1:4" ht="24" customHeight="1">
      <c r="A452" s="33" t="s">
        <v>14</v>
      </c>
      <c r="B452" s="32">
        <v>15537</v>
      </c>
      <c r="C452" s="32"/>
      <c r="D452" s="32"/>
    </row>
    <row r="453" spans="1:4" ht="24" customHeight="1">
      <c r="A453" s="33" t="s">
        <v>15</v>
      </c>
      <c r="B453" s="32">
        <v>5572.7</v>
      </c>
      <c r="C453" s="32"/>
      <c r="D453" s="32"/>
    </row>
    <row r="454" spans="1:4" ht="24" customHeight="1">
      <c r="A454" s="33" t="s">
        <v>16</v>
      </c>
      <c r="B454" s="32"/>
      <c r="C454" s="32"/>
      <c r="D454" s="32"/>
    </row>
    <row r="455" spans="1:4" ht="24" customHeight="1">
      <c r="A455" s="33" t="s">
        <v>185</v>
      </c>
      <c r="B455" s="32"/>
      <c r="C455" s="32"/>
      <c r="D455" s="32"/>
    </row>
    <row r="456" spans="1:4" ht="24" customHeight="1">
      <c r="A456" s="33" t="s">
        <v>186</v>
      </c>
      <c r="B456" s="32"/>
      <c r="C456" s="32"/>
      <c r="D456" s="32"/>
    </row>
    <row r="457" spans="1:4" ht="24" customHeight="1">
      <c r="A457" s="34" t="s">
        <v>187</v>
      </c>
      <c r="B457" s="36">
        <f>SUM(B445:B456)</f>
        <v>21109.7</v>
      </c>
      <c r="C457" s="36">
        <f>SUM(C445:C456)</f>
        <v>0</v>
      </c>
      <c r="D457" s="36">
        <f>SUM(D445:D456)</f>
        <v>0</v>
      </c>
    </row>
    <row r="458" spans="1:4" ht="24" customHeight="1">
      <c r="A458" s="125"/>
      <c r="B458" s="126"/>
      <c r="C458" s="126"/>
      <c r="D458" s="126"/>
    </row>
    <row r="459" spans="1:4" ht="24" customHeight="1">
      <c r="A459" s="125"/>
      <c r="B459" s="126"/>
      <c r="C459" s="126"/>
      <c r="D459" s="126"/>
    </row>
    <row r="460" spans="1:4" ht="24" customHeight="1">
      <c r="A460" s="125"/>
      <c r="B460" s="126"/>
      <c r="C460" s="126"/>
      <c r="D460" s="126"/>
    </row>
    <row r="461" spans="1:4" ht="24" customHeight="1">
      <c r="A461" s="125"/>
      <c r="B461" s="126"/>
      <c r="C461" s="126"/>
      <c r="D461" s="126"/>
    </row>
    <row r="462" spans="1:4" ht="24" customHeight="1">
      <c r="A462" s="125"/>
      <c r="B462" s="126"/>
      <c r="C462" s="126"/>
      <c r="D462" s="126"/>
    </row>
    <row r="463" spans="1:4" ht="24" customHeight="1">
      <c r="A463" s="125"/>
      <c r="B463" s="126"/>
      <c r="C463" s="126"/>
      <c r="D463" s="126"/>
    </row>
    <row r="464" spans="1:4" ht="24" customHeight="1">
      <c r="A464" s="125"/>
      <c r="B464" s="126"/>
      <c r="C464" s="126"/>
      <c r="D464" s="126"/>
    </row>
    <row r="465" spans="1:4" ht="24" customHeight="1">
      <c r="A465" s="5"/>
      <c r="B465" s="109"/>
      <c r="D465" s="42" t="s">
        <v>1021</v>
      </c>
    </row>
    <row r="466" spans="1:4" ht="24" customHeight="1">
      <c r="A466" s="5"/>
      <c r="B466" s="109"/>
      <c r="D466" s="42" t="s">
        <v>640</v>
      </c>
    </row>
    <row r="467" spans="1:4" ht="24" customHeight="1">
      <c r="A467" s="5"/>
      <c r="B467" s="5"/>
    </row>
    <row r="468" spans="1:4" ht="120.75" customHeight="1">
      <c r="A468" s="141" t="s">
        <v>1041</v>
      </c>
      <c r="B468" s="141"/>
      <c r="C468" s="141"/>
      <c r="D468" s="141"/>
    </row>
    <row r="469" spans="1:4" ht="24" customHeight="1">
      <c r="A469" s="5"/>
      <c r="B469" s="109"/>
      <c r="D469" s="42" t="s">
        <v>236</v>
      </c>
    </row>
    <row r="470" spans="1:4" ht="42" customHeight="1">
      <c r="A470" s="39" t="s">
        <v>85</v>
      </c>
      <c r="B470" s="40" t="s">
        <v>308</v>
      </c>
      <c r="C470" s="40" t="s">
        <v>639</v>
      </c>
      <c r="D470" s="40" t="s">
        <v>798</v>
      </c>
    </row>
    <row r="471" spans="1:4" ht="24" customHeight="1">
      <c r="A471" s="33" t="s">
        <v>66</v>
      </c>
      <c r="B471" s="32"/>
      <c r="C471" s="32"/>
      <c r="D471" s="32"/>
    </row>
    <row r="472" spans="1:4" ht="24" customHeight="1">
      <c r="A472" s="7" t="s">
        <v>65</v>
      </c>
      <c r="B472" s="32"/>
      <c r="C472" s="32"/>
      <c r="D472" s="32"/>
    </row>
    <row r="473" spans="1:4" ht="24" customHeight="1">
      <c r="A473" s="33" t="s">
        <v>67</v>
      </c>
      <c r="B473" s="32">
        <v>251.4</v>
      </c>
      <c r="C473" s="32"/>
      <c r="D473" s="32"/>
    </row>
    <row r="474" spans="1:4" ht="24" customHeight="1">
      <c r="A474" s="33" t="s">
        <v>68</v>
      </c>
      <c r="B474" s="32">
        <v>251.4</v>
      </c>
      <c r="C474" s="32"/>
      <c r="D474" s="32"/>
    </row>
    <row r="475" spans="1:4" ht="24" customHeight="1">
      <c r="A475" s="33" t="s">
        <v>69</v>
      </c>
      <c r="B475" s="32">
        <v>251.4</v>
      </c>
      <c r="C475" s="32"/>
      <c r="D475" s="32"/>
    </row>
    <row r="476" spans="1:4" ht="24" customHeight="1">
      <c r="A476" s="33" t="s">
        <v>12</v>
      </c>
      <c r="B476" s="32">
        <v>377</v>
      </c>
      <c r="C476" s="32"/>
      <c r="D476" s="32"/>
    </row>
    <row r="477" spans="1:4" ht="24" customHeight="1">
      <c r="A477" s="33" t="s">
        <v>13</v>
      </c>
      <c r="B477" s="32"/>
      <c r="C477" s="32"/>
      <c r="D477" s="32"/>
    </row>
    <row r="478" spans="1:4" ht="24" customHeight="1">
      <c r="A478" s="33" t="s">
        <v>14</v>
      </c>
      <c r="B478" s="32">
        <v>251.4</v>
      </c>
      <c r="C478" s="32"/>
      <c r="D478" s="32"/>
    </row>
    <row r="479" spans="1:4" ht="24" customHeight="1">
      <c r="A479" s="33" t="s">
        <v>15</v>
      </c>
      <c r="B479" s="32">
        <v>251.4</v>
      </c>
      <c r="C479" s="32"/>
      <c r="D479" s="32"/>
    </row>
    <row r="480" spans="1:4" ht="24" customHeight="1">
      <c r="A480" s="33" t="s">
        <v>16</v>
      </c>
      <c r="B480" s="32">
        <v>125.6</v>
      </c>
      <c r="C480" s="32"/>
      <c r="D480" s="32"/>
    </row>
    <row r="481" spans="1:4" ht="24" customHeight="1">
      <c r="A481" s="33" t="s">
        <v>185</v>
      </c>
      <c r="B481" s="32">
        <v>251.4</v>
      </c>
      <c r="C481" s="32"/>
      <c r="D481" s="32"/>
    </row>
    <row r="482" spans="1:4" ht="24" customHeight="1">
      <c r="A482" s="33" t="s">
        <v>186</v>
      </c>
      <c r="B482" s="32">
        <v>251.4</v>
      </c>
      <c r="C482" s="32"/>
      <c r="D482" s="32"/>
    </row>
    <row r="483" spans="1:4" ht="24" customHeight="1">
      <c r="A483" s="34" t="s">
        <v>187</v>
      </c>
      <c r="B483" s="36">
        <f>SUM(B471:B482)</f>
        <v>2262.4</v>
      </c>
      <c r="C483" s="36">
        <f>SUM(C471:C482)</f>
        <v>0</v>
      </c>
      <c r="D483" s="36">
        <f>SUM(D471:D482)</f>
        <v>0</v>
      </c>
    </row>
    <row r="484" spans="1:4" ht="24" customHeight="1"/>
    <row r="485" spans="1:4" ht="24" customHeight="1"/>
    <row r="486" spans="1:4" ht="24" customHeight="1"/>
    <row r="487" spans="1:4" ht="24" customHeight="1"/>
    <row r="488" spans="1:4" ht="24" customHeight="1"/>
    <row r="489" spans="1:4" ht="24" customHeight="1"/>
    <row r="490" spans="1:4" ht="24" customHeight="1"/>
    <row r="491" spans="1:4" ht="24" customHeight="1">
      <c r="A491" s="5"/>
      <c r="B491" s="109"/>
      <c r="D491" s="42" t="s">
        <v>1022</v>
      </c>
    </row>
    <row r="492" spans="1:4" ht="24" customHeight="1">
      <c r="A492" s="5"/>
      <c r="B492" s="109"/>
      <c r="D492" s="42" t="s">
        <v>640</v>
      </c>
    </row>
    <row r="493" spans="1:4" ht="24" customHeight="1">
      <c r="A493" s="5"/>
      <c r="B493" s="109"/>
    </row>
    <row r="494" spans="1:4" ht="110.25" customHeight="1">
      <c r="A494" s="141" t="s">
        <v>1040</v>
      </c>
      <c r="B494" s="141"/>
      <c r="C494" s="141"/>
      <c r="D494" s="141"/>
    </row>
    <row r="495" spans="1:4" ht="24" customHeight="1">
      <c r="A495" s="5"/>
      <c r="B495" s="109"/>
      <c r="D495" s="42" t="s">
        <v>236</v>
      </c>
    </row>
    <row r="496" spans="1:4" ht="47.25" customHeight="1">
      <c r="A496" s="39" t="s">
        <v>85</v>
      </c>
      <c r="B496" s="40" t="s">
        <v>308</v>
      </c>
      <c r="C496" s="40" t="s">
        <v>639</v>
      </c>
      <c r="D496" s="40" t="s">
        <v>798</v>
      </c>
    </row>
    <row r="497" spans="1:4" ht="24" customHeight="1">
      <c r="A497" s="7" t="s">
        <v>66</v>
      </c>
      <c r="B497" s="32">
        <v>1900</v>
      </c>
      <c r="C497" s="32"/>
      <c r="D497" s="32"/>
    </row>
    <row r="498" spans="1:4" ht="24" customHeight="1">
      <c r="A498" s="7" t="s">
        <v>65</v>
      </c>
      <c r="B498" s="32"/>
      <c r="C498" s="32"/>
      <c r="D498" s="32"/>
    </row>
    <row r="499" spans="1:4" ht="24" customHeight="1">
      <c r="A499" s="33" t="s">
        <v>67</v>
      </c>
      <c r="B499" s="32"/>
      <c r="C499" s="32"/>
      <c r="D499" s="32"/>
    </row>
    <row r="500" spans="1:4" ht="24" customHeight="1">
      <c r="A500" s="33" t="s">
        <v>68</v>
      </c>
      <c r="B500" s="32"/>
      <c r="C500" s="32"/>
      <c r="D500" s="32"/>
    </row>
    <row r="501" spans="1:4" ht="24" customHeight="1">
      <c r="A501" s="33" t="s">
        <v>69</v>
      </c>
      <c r="B501" s="32"/>
      <c r="C501" s="32"/>
      <c r="D501" s="32"/>
    </row>
    <row r="502" spans="1:4" ht="24" customHeight="1">
      <c r="A502" s="33" t="s">
        <v>12</v>
      </c>
      <c r="B502" s="32"/>
      <c r="C502" s="32"/>
      <c r="D502" s="32"/>
    </row>
    <row r="503" spans="1:4" ht="24" customHeight="1">
      <c r="A503" s="33" t="s">
        <v>13</v>
      </c>
      <c r="B503" s="32"/>
      <c r="C503" s="32"/>
      <c r="D503" s="32"/>
    </row>
    <row r="504" spans="1:4" ht="24" customHeight="1">
      <c r="A504" s="33" t="s">
        <v>14</v>
      </c>
      <c r="B504" s="32"/>
      <c r="C504" s="32"/>
      <c r="D504" s="32"/>
    </row>
    <row r="505" spans="1:4" ht="24" customHeight="1">
      <c r="A505" s="33" t="s">
        <v>15</v>
      </c>
      <c r="B505" s="32">
        <v>598.79999999999995</v>
      </c>
      <c r="C505" s="32"/>
      <c r="D505" s="32"/>
    </row>
    <row r="506" spans="1:4" ht="24" customHeight="1">
      <c r="A506" s="33" t="s">
        <v>16</v>
      </c>
      <c r="B506" s="32">
        <v>49.4</v>
      </c>
      <c r="C506" s="32"/>
      <c r="D506" s="32"/>
    </row>
    <row r="507" spans="1:4" ht="24" customHeight="1">
      <c r="A507" s="33" t="s">
        <v>185</v>
      </c>
      <c r="B507" s="32"/>
      <c r="C507" s="32"/>
      <c r="D507" s="32"/>
    </row>
    <row r="508" spans="1:4" ht="24" customHeight="1">
      <c r="A508" s="33" t="s">
        <v>186</v>
      </c>
      <c r="B508" s="32"/>
      <c r="C508" s="32"/>
      <c r="D508" s="32"/>
    </row>
    <row r="509" spans="1:4" ht="24" customHeight="1">
      <c r="A509" s="34" t="s">
        <v>187</v>
      </c>
      <c r="B509" s="36">
        <f>SUM(B497:B508)</f>
        <v>2548.2000000000003</v>
      </c>
      <c r="C509" s="36">
        <f>SUM(C497:C508)</f>
        <v>0</v>
      </c>
      <c r="D509" s="36">
        <f>SUM(D497:D508)</f>
        <v>0</v>
      </c>
    </row>
    <row r="510" spans="1:4" ht="24" customHeight="1">
      <c r="A510" s="5"/>
      <c r="B510" s="5"/>
    </row>
    <row r="511" spans="1:4" ht="24" customHeight="1">
      <c r="A511" s="5"/>
      <c r="B511" s="5"/>
    </row>
    <row r="512" spans="1:4" ht="24" customHeight="1">
      <c r="A512" s="5"/>
      <c r="B512" s="5"/>
    </row>
    <row r="513" spans="1:4" ht="24" customHeight="1">
      <c r="A513" s="5"/>
      <c r="B513" s="5"/>
    </row>
    <row r="514" spans="1:4" ht="24" customHeight="1">
      <c r="A514" s="5"/>
      <c r="B514" s="5"/>
    </row>
    <row r="515" spans="1:4" ht="24" customHeight="1">
      <c r="A515" s="5"/>
      <c r="B515" s="5"/>
    </row>
    <row r="516" spans="1:4" ht="24" customHeight="1">
      <c r="A516" s="5"/>
      <c r="B516" s="5"/>
    </row>
    <row r="517" spans="1:4" ht="24" customHeight="1">
      <c r="A517" s="5"/>
      <c r="B517" s="109"/>
      <c r="D517" s="42" t="s">
        <v>1023</v>
      </c>
    </row>
    <row r="518" spans="1:4" ht="24" customHeight="1">
      <c r="A518" s="5"/>
      <c r="B518" s="109"/>
      <c r="D518" s="42" t="s">
        <v>640</v>
      </c>
    </row>
    <row r="519" spans="1:4" ht="24" customHeight="1">
      <c r="A519" s="5"/>
      <c r="B519" s="109"/>
    </row>
    <row r="520" spans="1:4" ht="94.5" customHeight="1">
      <c r="A520" s="141" t="s">
        <v>1039</v>
      </c>
      <c r="B520" s="141"/>
      <c r="C520" s="141"/>
      <c r="D520" s="141"/>
    </row>
    <row r="521" spans="1:4" ht="24" customHeight="1">
      <c r="A521" s="5"/>
      <c r="B521" s="109"/>
      <c r="D521" s="42" t="s">
        <v>236</v>
      </c>
    </row>
    <row r="522" spans="1:4" ht="36.75" customHeight="1">
      <c r="A522" s="39" t="s">
        <v>85</v>
      </c>
      <c r="B522" s="40" t="s">
        <v>308</v>
      </c>
      <c r="C522" s="40" t="s">
        <v>639</v>
      </c>
      <c r="D522" s="40" t="s">
        <v>798</v>
      </c>
    </row>
    <row r="523" spans="1:4" ht="24" customHeight="1">
      <c r="A523" s="7" t="s">
        <v>66</v>
      </c>
      <c r="B523" s="32">
        <v>3940.4</v>
      </c>
      <c r="C523" s="32"/>
      <c r="D523" s="32"/>
    </row>
    <row r="524" spans="1:4" ht="24" customHeight="1">
      <c r="A524" s="7" t="s">
        <v>65</v>
      </c>
      <c r="B524" s="32">
        <v>6369.1</v>
      </c>
      <c r="C524" s="32"/>
      <c r="D524" s="32"/>
    </row>
    <row r="525" spans="1:4" ht="24" customHeight="1">
      <c r="A525" s="33" t="s">
        <v>67</v>
      </c>
      <c r="B525" s="32">
        <v>4696.8999999999996</v>
      </c>
      <c r="C525" s="32"/>
      <c r="D525" s="32"/>
    </row>
    <row r="526" spans="1:4" ht="24" customHeight="1">
      <c r="A526" s="33" t="s">
        <v>68</v>
      </c>
      <c r="B526" s="32">
        <v>586.4</v>
      </c>
      <c r="C526" s="32"/>
      <c r="D526" s="32"/>
    </row>
    <row r="527" spans="1:4" ht="24" customHeight="1">
      <c r="A527" s="33" t="s">
        <v>69</v>
      </c>
      <c r="B527" s="32">
        <v>1198.5999999999999</v>
      </c>
      <c r="C527" s="32"/>
      <c r="D527" s="32"/>
    </row>
    <row r="528" spans="1:4" ht="24" customHeight="1">
      <c r="A528" s="33" t="s">
        <v>12</v>
      </c>
      <c r="B528" s="32">
        <v>1768</v>
      </c>
      <c r="C528" s="32"/>
      <c r="D528" s="32"/>
    </row>
    <row r="529" spans="1:4" ht="24" customHeight="1">
      <c r="A529" s="33" t="s">
        <v>13</v>
      </c>
      <c r="B529" s="32"/>
      <c r="C529" s="32"/>
      <c r="D529" s="32"/>
    </row>
    <row r="530" spans="1:4" ht="24" customHeight="1">
      <c r="A530" s="33" t="s">
        <v>14</v>
      </c>
      <c r="B530" s="32">
        <v>4119.3</v>
      </c>
      <c r="C530" s="32"/>
      <c r="D530" s="32"/>
    </row>
    <row r="531" spans="1:4" ht="24" customHeight="1">
      <c r="A531" s="33" t="s">
        <v>15</v>
      </c>
      <c r="B531" s="32">
        <v>534.1</v>
      </c>
      <c r="C531" s="32"/>
      <c r="D531" s="32"/>
    </row>
    <row r="532" spans="1:4" ht="24" customHeight="1">
      <c r="A532" s="33" t="s">
        <v>16</v>
      </c>
      <c r="B532" s="32">
        <v>5594.5</v>
      </c>
      <c r="C532" s="32"/>
      <c r="D532" s="32"/>
    </row>
    <row r="533" spans="1:4" ht="24" customHeight="1">
      <c r="A533" s="33" t="s">
        <v>185</v>
      </c>
      <c r="B533" s="32"/>
      <c r="C533" s="32"/>
      <c r="D533" s="32"/>
    </row>
    <row r="534" spans="1:4" ht="24" customHeight="1">
      <c r="A534" s="33" t="s">
        <v>186</v>
      </c>
      <c r="B534" s="32">
        <v>15193.8</v>
      </c>
      <c r="C534" s="32"/>
      <c r="D534" s="32"/>
    </row>
    <row r="535" spans="1:4" ht="24" customHeight="1">
      <c r="A535" s="34" t="s">
        <v>187</v>
      </c>
      <c r="B535" s="36">
        <f>SUM(B523:B534)</f>
        <v>44001.099999999991</v>
      </c>
      <c r="C535" s="36">
        <f>SUM(C523:C534)</f>
        <v>0</v>
      </c>
      <c r="D535" s="36">
        <f>SUM(D523:D534)</f>
        <v>0</v>
      </c>
    </row>
    <row r="536" spans="1:4" ht="24" customHeight="1">
      <c r="A536" s="5"/>
      <c r="B536" s="5"/>
    </row>
    <row r="537" spans="1:4" ht="24" customHeight="1">
      <c r="A537" s="5"/>
      <c r="B537" s="5"/>
    </row>
    <row r="538" spans="1:4" ht="24" customHeight="1">
      <c r="A538" s="5"/>
      <c r="B538" s="5"/>
    </row>
    <row r="539" spans="1:4" ht="24" customHeight="1">
      <c r="A539" s="5"/>
      <c r="B539" s="5"/>
    </row>
    <row r="540" spans="1:4" ht="24" customHeight="1">
      <c r="A540" s="5"/>
      <c r="B540" s="5"/>
    </row>
    <row r="541" spans="1:4" ht="24" customHeight="1">
      <c r="A541" s="5"/>
      <c r="B541" s="5"/>
    </row>
    <row r="542" spans="1:4" ht="24" customHeight="1">
      <c r="A542" s="5"/>
      <c r="B542" s="5"/>
    </row>
    <row r="543" spans="1:4" ht="24" customHeight="1"/>
    <row r="544" spans="1:4" ht="24" customHeight="1"/>
    <row r="545" spans="1:4" ht="24" customHeight="1">
      <c r="D545" s="42" t="s">
        <v>1024</v>
      </c>
    </row>
    <row r="546" spans="1:4" ht="24" customHeight="1">
      <c r="D546" s="42" t="s">
        <v>640</v>
      </c>
    </row>
    <row r="547" spans="1:4" ht="24" customHeight="1">
      <c r="D547" s="42"/>
    </row>
    <row r="548" spans="1:4" ht="79.5" customHeight="1">
      <c r="A548" s="141" t="s">
        <v>1038</v>
      </c>
      <c r="B548" s="141"/>
      <c r="C548" s="141"/>
      <c r="D548" s="141"/>
    </row>
    <row r="549" spans="1:4" ht="24" customHeight="1">
      <c r="A549" s="5"/>
      <c r="B549" s="109"/>
      <c r="D549" s="42" t="s">
        <v>236</v>
      </c>
    </row>
    <row r="550" spans="1:4" ht="38.25" customHeight="1">
      <c r="A550" s="39" t="s">
        <v>85</v>
      </c>
      <c r="B550" s="40" t="s">
        <v>308</v>
      </c>
      <c r="C550" s="40" t="s">
        <v>639</v>
      </c>
      <c r="D550" s="40" t="s">
        <v>798</v>
      </c>
    </row>
    <row r="551" spans="1:4" ht="24" customHeight="1">
      <c r="A551" s="33" t="s">
        <v>66</v>
      </c>
      <c r="B551" s="32"/>
      <c r="C551" s="32"/>
      <c r="D551" s="32"/>
    </row>
    <row r="552" spans="1:4" ht="24" customHeight="1">
      <c r="A552" s="7" t="s">
        <v>65</v>
      </c>
      <c r="B552" s="32"/>
      <c r="C552" s="32"/>
      <c r="D552" s="32"/>
    </row>
    <row r="553" spans="1:4" ht="24" customHeight="1">
      <c r="A553" s="33" t="s">
        <v>67</v>
      </c>
      <c r="B553" s="32">
        <v>1572.1</v>
      </c>
      <c r="C553" s="32"/>
      <c r="D553" s="32"/>
    </row>
    <row r="554" spans="1:4" ht="24" customHeight="1">
      <c r="A554" s="33" t="s">
        <v>68</v>
      </c>
      <c r="B554" s="32"/>
      <c r="C554" s="32"/>
      <c r="D554" s="32"/>
    </row>
    <row r="555" spans="1:4" ht="24" customHeight="1">
      <c r="A555" s="33" t="s">
        <v>69</v>
      </c>
      <c r="B555" s="32">
        <v>3178.2</v>
      </c>
      <c r="C555" s="32"/>
      <c r="D555" s="32"/>
    </row>
    <row r="556" spans="1:4" ht="24" customHeight="1">
      <c r="A556" s="33" t="s">
        <v>12</v>
      </c>
      <c r="B556" s="32">
        <v>5469.7</v>
      </c>
      <c r="C556" s="32"/>
      <c r="D556" s="32"/>
    </row>
    <row r="557" spans="1:4" ht="24" customHeight="1">
      <c r="A557" s="33" t="s">
        <v>13</v>
      </c>
      <c r="B557" s="32"/>
      <c r="C557" s="32"/>
      <c r="D557" s="32"/>
    </row>
    <row r="558" spans="1:4" ht="24" customHeight="1">
      <c r="A558" s="33" t="s">
        <v>14</v>
      </c>
      <c r="B558" s="32"/>
      <c r="C558" s="32"/>
      <c r="D558" s="32"/>
    </row>
    <row r="559" spans="1:4" ht="24" customHeight="1">
      <c r="A559" s="33" t="s">
        <v>15</v>
      </c>
      <c r="B559" s="32">
        <v>6584</v>
      </c>
      <c r="C559" s="32"/>
      <c r="D559" s="32"/>
    </row>
    <row r="560" spans="1:4" ht="24" customHeight="1">
      <c r="A560" s="33" t="s">
        <v>16</v>
      </c>
      <c r="B560" s="32">
        <v>923.8</v>
      </c>
      <c r="C560" s="32"/>
      <c r="D560" s="32"/>
    </row>
    <row r="561" spans="1:4" ht="24" customHeight="1">
      <c r="A561" s="33" t="s">
        <v>185</v>
      </c>
      <c r="B561" s="32">
        <v>1349.7</v>
      </c>
      <c r="C561" s="32"/>
      <c r="D561" s="32"/>
    </row>
    <row r="562" spans="1:4" ht="24" customHeight="1">
      <c r="A562" s="33" t="s">
        <v>186</v>
      </c>
      <c r="B562" s="32"/>
      <c r="C562" s="32"/>
      <c r="D562" s="32"/>
    </row>
    <row r="563" spans="1:4" ht="24" customHeight="1">
      <c r="A563" s="34" t="s">
        <v>187</v>
      </c>
      <c r="B563" s="36">
        <f>SUM(B551:B562)</f>
        <v>19077.5</v>
      </c>
      <c r="C563" s="36">
        <f>SUM(C551:C562)</f>
        <v>0</v>
      </c>
      <c r="D563" s="36">
        <f>SUM(D551:D562)</f>
        <v>0</v>
      </c>
    </row>
    <row r="564" spans="1:4" ht="24" customHeight="1"/>
    <row r="565" spans="1:4" ht="24" customHeight="1"/>
    <row r="566" spans="1:4" ht="24" customHeight="1"/>
    <row r="567" spans="1:4" ht="24" customHeight="1"/>
    <row r="568" spans="1:4" ht="24" customHeight="1"/>
    <row r="569" spans="1:4" ht="24" customHeight="1"/>
    <row r="570" spans="1:4" ht="24" customHeight="1"/>
    <row r="571" spans="1:4" ht="24" customHeight="1"/>
    <row r="572" spans="1:4" ht="24" customHeight="1"/>
    <row r="573" spans="1:4" ht="24" customHeight="1">
      <c r="D573" s="42" t="s">
        <v>1025</v>
      </c>
    </row>
    <row r="574" spans="1:4" ht="24" customHeight="1">
      <c r="D574" s="42" t="s">
        <v>640</v>
      </c>
    </row>
    <row r="575" spans="1:4" ht="24" customHeight="1">
      <c r="D575" s="42"/>
    </row>
    <row r="576" spans="1:4" ht="66" customHeight="1">
      <c r="A576" s="141" t="s">
        <v>1037</v>
      </c>
      <c r="B576" s="141"/>
      <c r="C576" s="141"/>
      <c r="D576" s="141"/>
    </row>
    <row r="577" spans="1:4" ht="24" customHeight="1">
      <c r="A577" s="5"/>
      <c r="B577" s="109"/>
      <c r="D577" s="42" t="s">
        <v>236</v>
      </c>
    </row>
    <row r="578" spans="1:4" ht="39" customHeight="1">
      <c r="A578" s="39" t="s">
        <v>85</v>
      </c>
      <c r="B578" s="40" t="s">
        <v>308</v>
      </c>
      <c r="C578" s="40" t="s">
        <v>639</v>
      </c>
      <c r="D578" s="40" t="s">
        <v>798</v>
      </c>
    </row>
    <row r="579" spans="1:4" ht="24" customHeight="1">
      <c r="A579" s="33" t="s">
        <v>66</v>
      </c>
      <c r="B579" s="32">
        <v>20</v>
      </c>
      <c r="C579" s="32"/>
      <c r="D579" s="32"/>
    </row>
    <row r="580" spans="1:4" ht="24" customHeight="1">
      <c r="A580" s="7" t="s">
        <v>65</v>
      </c>
      <c r="B580" s="32">
        <v>50</v>
      </c>
      <c r="C580" s="32"/>
      <c r="D580" s="32"/>
    </row>
    <row r="581" spans="1:4" ht="24" customHeight="1">
      <c r="A581" s="33" t="s">
        <v>67</v>
      </c>
      <c r="B581" s="32">
        <v>20</v>
      </c>
      <c r="C581" s="32"/>
      <c r="D581" s="32"/>
    </row>
    <row r="582" spans="1:4" ht="24" customHeight="1">
      <c r="A582" s="33" t="s">
        <v>68</v>
      </c>
      <c r="B582" s="32">
        <v>10</v>
      </c>
      <c r="C582" s="32"/>
      <c r="D582" s="32"/>
    </row>
    <row r="583" spans="1:4" ht="24" customHeight="1">
      <c r="A583" s="33" t="s">
        <v>69</v>
      </c>
      <c r="B583" s="32">
        <v>60</v>
      </c>
      <c r="C583" s="32"/>
      <c r="D583" s="32"/>
    </row>
    <row r="584" spans="1:4" ht="24" customHeight="1">
      <c r="A584" s="33" t="s">
        <v>12</v>
      </c>
      <c r="B584" s="32">
        <v>85</v>
      </c>
      <c r="C584" s="32"/>
      <c r="D584" s="32"/>
    </row>
    <row r="585" spans="1:4" ht="24" customHeight="1">
      <c r="A585" s="33" t="s">
        <v>13</v>
      </c>
      <c r="B585" s="32"/>
      <c r="C585" s="32"/>
      <c r="D585" s="32"/>
    </row>
    <row r="586" spans="1:4" ht="24" customHeight="1">
      <c r="A586" s="33" t="s">
        <v>14</v>
      </c>
      <c r="B586" s="32"/>
      <c r="C586" s="32"/>
      <c r="D586" s="32"/>
    </row>
    <row r="587" spans="1:4" ht="24" customHeight="1">
      <c r="A587" s="33" t="s">
        <v>15</v>
      </c>
      <c r="B587" s="32"/>
      <c r="C587" s="32"/>
      <c r="D587" s="32"/>
    </row>
    <row r="588" spans="1:4" ht="24" customHeight="1">
      <c r="A588" s="33" t="s">
        <v>16</v>
      </c>
      <c r="B588" s="55">
        <v>20</v>
      </c>
      <c r="C588" s="32"/>
      <c r="D588" s="32"/>
    </row>
    <row r="589" spans="1:4" ht="24" customHeight="1">
      <c r="A589" s="33" t="s">
        <v>185</v>
      </c>
      <c r="B589" s="32"/>
      <c r="C589" s="32"/>
      <c r="D589" s="32"/>
    </row>
    <row r="590" spans="1:4" ht="24" customHeight="1">
      <c r="A590" s="33" t="s">
        <v>186</v>
      </c>
      <c r="B590" s="32"/>
      <c r="C590" s="32"/>
      <c r="D590" s="32"/>
    </row>
    <row r="591" spans="1:4" ht="24" customHeight="1">
      <c r="A591" s="34" t="s">
        <v>187</v>
      </c>
      <c r="B591" s="36">
        <f>SUM(B579:B590)</f>
        <v>265</v>
      </c>
      <c r="C591" s="36">
        <f>SUM(C579:C590)</f>
        <v>0</v>
      </c>
      <c r="D591" s="36">
        <f>SUM(D579:D590)</f>
        <v>0</v>
      </c>
    </row>
    <row r="592" spans="1:4" ht="24" customHeight="1">
      <c r="D592" s="42"/>
    </row>
    <row r="593" spans="1:4" ht="24" customHeight="1">
      <c r="D593" s="42"/>
    </row>
    <row r="594" spans="1:4" ht="24" customHeight="1">
      <c r="D594" s="42"/>
    </row>
    <row r="595" spans="1:4" ht="24" customHeight="1">
      <c r="D595" s="42"/>
    </row>
    <row r="596" spans="1:4" ht="24" customHeight="1">
      <c r="D596" s="42"/>
    </row>
    <row r="597" spans="1:4" ht="24" customHeight="1">
      <c r="D597" s="42"/>
    </row>
    <row r="598" spans="1:4" ht="24" customHeight="1">
      <c r="D598" s="42"/>
    </row>
    <row r="599" spans="1:4" ht="24" customHeight="1">
      <c r="D599" s="42"/>
    </row>
    <row r="600" spans="1:4" ht="24" customHeight="1">
      <c r="D600" s="42"/>
    </row>
    <row r="601" spans="1:4" ht="24" customHeight="1">
      <c r="D601" s="42"/>
    </row>
    <row r="602" spans="1:4" ht="24" customHeight="1">
      <c r="D602" s="42" t="s">
        <v>1026</v>
      </c>
    </row>
    <row r="603" spans="1:4" ht="24" customHeight="1">
      <c r="D603" s="42" t="s">
        <v>640</v>
      </c>
    </row>
    <row r="604" spans="1:4" ht="24" customHeight="1">
      <c r="D604" s="42"/>
    </row>
    <row r="605" spans="1:4" ht="83.25" customHeight="1">
      <c r="A605" s="141" t="s">
        <v>1036</v>
      </c>
      <c r="B605" s="141"/>
      <c r="C605" s="141"/>
      <c r="D605" s="141"/>
    </row>
    <row r="606" spans="1:4" ht="24" customHeight="1">
      <c r="A606" s="5"/>
      <c r="B606" s="109"/>
      <c r="D606" s="42" t="s">
        <v>236</v>
      </c>
    </row>
    <row r="607" spans="1:4" ht="40.5" customHeight="1">
      <c r="A607" s="39" t="s">
        <v>85</v>
      </c>
      <c r="B607" s="40" t="s">
        <v>308</v>
      </c>
      <c r="C607" s="40" t="s">
        <v>639</v>
      </c>
      <c r="D607" s="40" t="s">
        <v>798</v>
      </c>
    </row>
    <row r="608" spans="1:4" ht="24" customHeight="1">
      <c r="A608" s="33" t="s">
        <v>66</v>
      </c>
      <c r="B608" s="32"/>
      <c r="C608" s="32"/>
      <c r="D608" s="32"/>
    </row>
    <row r="609" spans="1:4" ht="24" customHeight="1">
      <c r="A609" s="7" t="s">
        <v>65</v>
      </c>
      <c r="B609" s="32"/>
      <c r="C609" s="32"/>
      <c r="D609" s="32"/>
    </row>
    <row r="610" spans="1:4" ht="24" customHeight="1">
      <c r="A610" s="33" t="s">
        <v>67</v>
      </c>
      <c r="B610" s="32"/>
      <c r="C610" s="32"/>
      <c r="D610" s="32"/>
    </row>
    <row r="611" spans="1:4" ht="24" customHeight="1">
      <c r="A611" s="33" t="s">
        <v>68</v>
      </c>
      <c r="B611" s="32"/>
      <c r="C611" s="32"/>
      <c r="D611" s="32"/>
    </row>
    <row r="612" spans="1:4" ht="24" customHeight="1">
      <c r="A612" s="33" t="s">
        <v>69</v>
      </c>
      <c r="B612" s="32">
        <v>1382.9</v>
      </c>
      <c r="C612" s="32"/>
      <c r="D612" s="32"/>
    </row>
    <row r="613" spans="1:4" ht="24" customHeight="1">
      <c r="A613" s="33" t="s">
        <v>12</v>
      </c>
      <c r="B613" s="32"/>
      <c r="C613" s="32"/>
      <c r="D613" s="32"/>
    </row>
    <row r="614" spans="1:4" ht="24" customHeight="1">
      <c r="A614" s="33" t="s">
        <v>13</v>
      </c>
      <c r="B614" s="32"/>
      <c r="C614" s="32"/>
      <c r="D614" s="32"/>
    </row>
    <row r="615" spans="1:4" ht="24" customHeight="1">
      <c r="A615" s="33" t="s">
        <v>14</v>
      </c>
      <c r="B615" s="32"/>
      <c r="C615" s="32"/>
      <c r="D615" s="32"/>
    </row>
    <row r="616" spans="1:4" ht="24" customHeight="1">
      <c r="A616" s="33" t="s">
        <v>15</v>
      </c>
      <c r="B616" s="32"/>
      <c r="C616" s="32"/>
      <c r="D616" s="32"/>
    </row>
    <row r="617" spans="1:4" ht="24" customHeight="1">
      <c r="A617" s="33" t="s">
        <v>16</v>
      </c>
      <c r="B617" s="32"/>
      <c r="C617" s="32"/>
      <c r="D617" s="32"/>
    </row>
    <row r="618" spans="1:4" ht="24" customHeight="1">
      <c r="A618" s="33" t="s">
        <v>185</v>
      </c>
      <c r="B618" s="32"/>
      <c r="C618" s="32"/>
      <c r="D618" s="32"/>
    </row>
    <row r="619" spans="1:4" ht="24" customHeight="1">
      <c r="A619" s="33" t="s">
        <v>186</v>
      </c>
      <c r="B619" s="32"/>
      <c r="C619" s="32"/>
      <c r="D619" s="32"/>
    </row>
    <row r="620" spans="1:4" ht="24" customHeight="1">
      <c r="A620" s="34" t="s">
        <v>187</v>
      </c>
      <c r="B620" s="36">
        <f>SUM(B608:B619)</f>
        <v>1382.9</v>
      </c>
      <c r="C620" s="36">
        <f>SUM(C608:C619)</f>
        <v>0</v>
      </c>
      <c r="D620" s="36">
        <f>SUM(D608:D619)</f>
        <v>0</v>
      </c>
    </row>
    <row r="621" spans="1:4" ht="24" customHeight="1">
      <c r="D621" s="42"/>
    </row>
    <row r="622" spans="1:4" ht="24" customHeight="1">
      <c r="D622" s="42"/>
    </row>
    <row r="623" spans="1:4" ht="24" customHeight="1">
      <c r="D623" s="42"/>
    </row>
    <row r="624" spans="1:4" ht="24" customHeight="1">
      <c r="D624" s="42"/>
    </row>
    <row r="625" spans="1:4" ht="24" customHeight="1">
      <c r="D625" s="42"/>
    </row>
    <row r="626" spans="1:4" ht="24" customHeight="1">
      <c r="D626" s="42"/>
    </row>
    <row r="627" spans="1:4" ht="24" customHeight="1">
      <c r="D627" s="42"/>
    </row>
    <row r="628" spans="1:4" ht="24" customHeight="1">
      <c r="D628" s="42"/>
    </row>
    <row r="629" spans="1:4" ht="24" customHeight="1">
      <c r="D629" s="42"/>
    </row>
    <row r="630" spans="1:4" ht="24" customHeight="1">
      <c r="D630" s="42" t="s">
        <v>1027</v>
      </c>
    </row>
    <row r="631" spans="1:4" ht="24" customHeight="1">
      <c r="D631" s="42" t="s">
        <v>640</v>
      </c>
    </row>
    <row r="632" spans="1:4" ht="24" customHeight="1">
      <c r="D632" s="42"/>
    </row>
    <row r="633" spans="1:4" ht="85.5" customHeight="1">
      <c r="A633" s="141" t="s">
        <v>1050</v>
      </c>
      <c r="B633" s="141"/>
      <c r="C633" s="141"/>
      <c r="D633" s="141"/>
    </row>
    <row r="634" spans="1:4" ht="24" customHeight="1">
      <c r="A634" s="5"/>
      <c r="B634" s="109"/>
      <c r="D634" s="42" t="s">
        <v>236</v>
      </c>
    </row>
    <row r="635" spans="1:4" ht="44.25" customHeight="1">
      <c r="A635" s="39" t="s">
        <v>85</v>
      </c>
      <c r="B635" s="40" t="s">
        <v>308</v>
      </c>
      <c r="C635" s="40" t="s">
        <v>639</v>
      </c>
      <c r="D635" s="40" t="s">
        <v>798</v>
      </c>
    </row>
    <row r="636" spans="1:4" ht="24" customHeight="1">
      <c r="A636" s="33" t="s">
        <v>66</v>
      </c>
      <c r="B636" s="32">
        <v>893.7</v>
      </c>
      <c r="C636" s="32"/>
      <c r="D636" s="32"/>
    </row>
    <row r="637" spans="1:4" ht="24" customHeight="1">
      <c r="A637" s="7" t="s">
        <v>65</v>
      </c>
      <c r="B637" s="32"/>
      <c r="C637" s="32"/>
      <c r="D637" s="32"/>
    </row>
    <row r="638" spans="1:4" ht="24" customHeight="1">
      <c r="A638" s="33" t="s">
        <v>67</v>
      </c>
      <c r="B638" s="32"/>
      <c r="C638" s="32"/>
      <c r="D638" s="32"/>
    </row>
    <row r="639" spans="1:4" ht="24" customHeight="1">
      <c r="A639" s="33" t="s">
        <v>68</v>
      </c>
      <c r="B639" s="32"/>
      <c r="C639" s="32"/>
      <c r="D639" s="32"/>
    </row>
    <row r="640" spans="1:4" ht="24" customHeight="1">
      <c r="A640" s="33" t="s">
        <v>69</v>
      </c>
      <c r="B640" s="32"/>
      <c r="C640" s="32"/>
      <c r="D640" s="32"/>
    </row>
    <row r="641" spans="1:4" ht="24" customHeight="1">
      <c r="A641" s="33" t="s">
        <v>12</v>
      </c>
      <c r="B641" s="32"/>
      <c r="C641" s="32"/>
      <c r="D641" s="32"/>
    </row>
    <row r="642" spans="1:4" ht="24" customHeight="1">
      <c r="A642" s="33" t="s">
        <v>13</v>
      </c>
      <c r="B642" s="32"/>
      <c r="C642" s="32"/>
      <c r="D642" s="32"/>
    </row>
    <row r="643" spans="1:4" ht="24" customHeight="1">
      <c r="A643" s="33" t="s">
        <v>14</v>
      </c>
      <c r="B643" s="32"/>
      <c r="C643" s="32"/>
      <c r="D643" s="32"/>
    </row>
    <row r="644" spans="1:4" ht="24" customHeight="1">
      <c r="A644" s="33" t="s">
        <v>15</v>
      </c>
      <c r="B644" s="32"/>
      <c r="C644" s="32"/>
      <c r="D644" s="32"/>
    </row>
    <row r="645" spans="1:4" ht="24" customHeight="1">
      <c r="A645" s="33" t="s">
        <v>16</v>
      </c>
      <c r="B645" s="32"/>
      <c r="C645" s="32"/>
      <c r="D645" s="32"/>
    </row>
    <row r="646" spans="1:4" ht="24" customHeight="1">
      <c r="A646" s="33" t="s">
        <v>185</v>
      </c>
      <c r="B646" s="32"/>
      <c r="C646" s="32"/>
      <c r="D646" s="32"/>
    </row>
    <row r="647" spans="1:4" ht="24" customHeight="1">
      <c r="A647" s="33" t="s">
        <v>186</v>
      </c>
      <c r="B647" s="32"/>
      <c r="C647" s="32"/>
      <c r="D647" s="32"/>
    </row>
    <row r="648" spans="1:4" ht="24" customHeight="1">
      <c r="A648" s="34" t="s">
        <v>187</v>
      </c>
      <c r="B648" s="36">
        <f>SUM(B636:B647)</f>
        <v>893.7</v>
      </c>
      <c r="C648" s="36">
        <f>SUM(C636:C647)</f>
        <v>0</v>
      </c>
      <c r="D648" s="36">
        <f>SUM(D636:D647)</f>
        <v>0</v>
      </c>
    </row>
    <row r="649" spans="1:4" ht="24" customHeight="1">
      <c r="D649" s="42"/>
    </row>
    <row r="650" spans="1:4" ht="24" customHeight="1">
      <c r="D650" s="42"/>
    </row>
    <row r="651" spans="1:4" ht="24" customHeight="1">
      <c r="D651" s="42"/>
    </row>
    <row r="652" spans="1:4" ht="24" customHeight="1">
      <c r="D652" s="42"/>
    </row>
    <row r="653" spans="1:4" ht="24" customHeight="1">
      <c r="D653" s="42"/>
    </row>
    <row r="654" spans="1:4" ht="24" customHeight="1">
      <c r="D654" s="42"/>
    </row>
    <row r="655" spans="1:4" ht="24" customHeight="1">
      <c r="D655" s="42"/>
    </row>
    <row r="656" spans="1:4" ht="24" customHeight="1">
      <c r="D656" s="42"/>
    </row>
    <row r="657" spans="1:4" ht="24" customHeight="1">
      <c r="D657" s="42"/>
    </row>
    <row r="658" spans="1:4" ht="24" customHeight="1">
      <c r="D658" s="42" t="s">
        <v>1028</v>
      </c>
    </row>
    <row r="659" spans="1:4" ht="24" customHeight="1">
      <c r="D659" s="42" t="s">
        <v>640</v>
      </c>
    </row>
    <row r="660" spans="1:4" ht="24" customHeight="1">
      <c r="D660" s="42"/>
    </row>
    <row r="661" spans="1:4" ht="99" customHeight="1">
      <c r="A661" s="141" t="s">
        <v>1035</v>
      </c>
      <c r="B661" s="141"/>
      <c r="C661" s="141"/>
      <c r="D661" s="141"/>
    </row>
    <row r="662" spans="1:4" ht="18.75">
      <c r="A662" s="5"/>
      <c r="B662" s="109"/>
      <c r="D662" s="42" t="s">
        <v>236</v>
      </c>
    </row>
    <row r="663" spans="1:4" ht="31.5">
      <c r="A663" s="39" t="s">
        <v>85</v>
      </c>
      <c r="B663" s="40" t="s">
        <v>308</v>
      </c>
      <c r="C663" s="40" t="s">
        <v>639</v>
      </c>
      <c r="D663" s="40" t="s">
        <v>798</v>
      </c>
    </row>
    <row r="664" spans="1:4" ht="24" customHeight="1">
      <c r="A664" s="33" t="s">
        <v>66</v>
      </c>
      <c r="B664" s="32"/>
      <c r="C664" s="32"/>
      <c r="D664" s="32"/>
    </row>
    <row r="665" spans="1:4" ht="24" customHeight="1">
      <c r="A665" s="7" t="s">
        <v>65</v>
      </c>
      <c r="B665" s="32"/>
      <c r="C665" s="32"/>
      <c r="D665" s="32"/>
    </row>
    <row r="666" spans="1:4" ht="24" customHeight="1">
      <c r="A666" s="33" t="s">
        <v>67</v>
      </c>
      <c r="B666" s="32">
        <v>272.3</v>
      </c>
      <c r="C666" s="32"/>
      <c r="D666" s="32"/>
    </row>
    <row r="667" spans="1:4" ht="24" customHeight="1">
      <c r="A667" s="33" t="s">
        <v>68</v>
      </c>
      <c r="B667" s="32">
        <v>120</v>
      </c>
      <c r="C667" s="32"/>
      <c r="D667" s="32"/>
    </row>
    <row r="668" spans="1:4" ht="24" customHeight="1">
      <c r="A668" s="33" t="s">
        <v>69</v>
      </c>
      <c r="B668" s="32">
        <v>66.5</v>
      </c>
      <c r="C668" s="32"/>
      <c r="D668" s="32"/>
    </row>
    <row r="669" spans="1:4" ht="24" customHeight="1">
      <c r="A669" s="33" t="s">
        <v>12</v>
      </c>
      <c r="B669" s="32"/>
      <c r="C669" s="32"/>
      <c r="D669" s="32"/>
    </row>
    <row r="670" spans="1:4" ht="24" customHeight="1">
      <c r="A670" s="33" t="s">
        <v>13</v>
      </c>
      <c r="B670" s="32">
        <v>583.79999999999995</v>
      </c>
      <c r="C670" s="32"/>
      <c r="D670" s="32"/>
    </row>
    <row r="671" spans="1:4" ht="24" customHeight="1">
      <c r="A671" s="33" t="s">
        <v>14</v>
      </c>
      <c r="B671" s="32">
        <v>200</v>
      </c>
      <c r="C671" s="32"/>
      <c r="D671" s="32"/>
    </row>
    <row r="672" spans="1:4" ht="24" customHeight="1">
      <c r="A672" s="33" t="s">
        <v>15</v>
      </c>
      <c r="B672" s="32"/>
      <c r="C672" s="32"/>
      <c r="D672" s="32"/>
    </row>
    <row r="673" spans="1:4" ht="24" customHeight="1">
      <c r="A673" s="33" t="s">
        <v>16</v>
      </c>
      <c r="B673" s="32"/>
      <c r="C673" s="32"/>
      <c r="D673" s="32"/>
    </row>
    <row r="674" spans="1:4" ht="24" customHeight="1">
      <c r="A674" s="33" t="s">
        <v>185</v>
      </c>
      <c r="B674" s="32"/>
      <c r="C674" s="32"/>
      <c r="D674" s="32"/>
    </row>
    <row r="675" spans="1:4" ht="24" customHeight="1">
      <c r="A675" s="33" t="s">
        <v>186</v>
      </c>
      <c r="B675" s="32"/>
      <c r="C675" s="32"/>
      <c r="D675" s="32"/>
    </row>
    <row r="676" spans="1:4" ht="24" customHeight="1">
      <c r="A676" s="34" t="s">
        <v>187</v>
      </c>
      <c r="B676" s="36">
        <f>SUM(B664:B675)</f>
        <v>1242.5999999999999</v>
      </c>
      <c r="C676" s="36">
        <f>SUM(C664:C675)</f>
        <v>0</v>
      </c>
      <c r="D676" s="36">
        <f>SUM(D664:D675)</f>
        <v>0</v>
      </c>
    </row>
    <row r="677" spans="1:4" ht="15.75">
      <c r="D677" s="42"/>
    </row>
    <row r="678" spans="1:4" ht="15.75">
      <c r="D678" s="42"/>
    </row>
    <row r="679" spans="1:4" ht="15.75">
      <c r="D679" s="42"/>
    </row>
    <row r="680" spans="1:4" ht="15.75">
      <c r="D680" s="42"/>
    </row>
    <row r="681" spans="1:4" ht="15.75">
      <c r="D681" s="42"/>
    </row>
    <row r="682" spans="1:4" ht="15.75">
      <c r="D682" s="42"/>
    </row>
    <row r="683" spans="1:4" ht="15.75">
      <c r="D683" s="42"/>
    </row>
    <row r="684" spans="1:4" ht="15.75">
      <c r="D684" s="42"/>
    </row>
    <row r="685" spans="1:4" ht="15.75">
      <c r="D685" s="42"/>
    </row>
    <row r="686" spans="1:4" ht="15.75">
      <c r="D686" s="42"/>
    </row>
    <row r="687" spans="1:4" ht="15.75">
      <c r="D687" s="42"/>
    </row>
    <row r="688" spans="1:4" ht="15.75">
      <c r="D688" s="42"/>
    </row>
    <row r="689" spans="1:4" ht="24" customHeight="1">
      <c r="D689" s="42"/>
    </row>
    <row r="690" spans="1:4" ht="24" customHeight="1">
      <c r="D690" s="42" t="s">
        <v>1053</v>
      </c>
    </row>
    <row r="691" spans="1:4" ht="24" customHeight="1">
      <c r="D691" s="42" t="s">
        <v>640</v>
      </c>
    </row>
    <row r="692" spans="1:4" ht="24" customHeight="1">
      <c r="D692" s="42"/>
    </row>
    <row r="693" spans="1:4" ht="105.75" customHeight="1">
      <c r="A693" s="141" t="s">
        <v>1034</v>
      </c>
      <c r="B693" s="141"/>
      <c r="C693" s="141"/>
      <c r="D693" s="141"/>
    </row>
    <row r="694" spans="1:4" ht="18.75">
      <c r="A694" s="5"/>
      <c r="B694" s="109"/>
      <c r="D694" s="42" t="s">
        <v>236</v>
      </c>
    </row>
    <row r="695" spans="1:4" ht="31.5">
      <c r="A695" s="39" t="s">
        <v>85</v>
      </c>
      <c r="B695" s="40" t="s">
        <v>308</v>
      </c>
      <c r="C695" s="40" t="s">
        <v>639</v>
      </c>
      <c r="D695" s="40" t="s">
        <v>798</v>
      </c>
    </row>
    <row r="696" spans="1:4" ht="24" customHeight="1">
      <c r="A696" s="33" t="s">
        <v>66</v>
      </c>
      <c r="B696" s="32">
        <v>1418.4</v>
      </c>
      <c r="C696" s="32"/>
      <c r="D696" s="32"/>
    </row>
    <row r="697" spans="1:4" ht="24" customHeight="1">
      <c r="A697" s="7" t="s">
        <v>65</v>
      </c>
      <c r="B697" s="32"/>
      <c r="C697" s="32"/>
      <c r="D697" s="32"/>
    </row>
    <row r="698" spans="1:4" ht="24" customHeight="1">
      <c r="A698" s="33" t="s">
        <v>67</v>
      </c>
      <c r="B698" s="32">
        <v>83</v>
      </c>
      <c r="C698" s="32"/>
      <c r="D698" s="32"/>
    </row>
    <row r="699" spans="1:4" ht="24" customHeight="1">
      <c r="A699" s="33" t="s">
        <v>68</v>
      </c>
      <c r="B699" s="32">
        <v>806.7</v>
      </c>
      <c r="C699" s="32"/>
      <c r="D699" s="32"/>
    </row>
    <row r="700" spans="1:4" ht="24" customHeight="1">
      <c r="A700" s="33" t="s">
        <v>69</v>
      </c>
      <c r="B700" s="32">
        <v>721.5</v>
      </c>
      <c r="C700" s="32"/>
      <c r="D700" s="32"/>
    </row>
    <row r="701" spans="1:4" ht="24" customHeight="1">
      <c r="A701" s="33" t="s">
        <v>12</v>
      </c>
      <c r="B701" s="32">
        <v>561.5</v>
      </c>
      <c r="C701" s="32"/>
      <c r="D701" s="32"/>
    </row>
    <row r="702" spans="1:4" ht="24" customHeight="1">
      <c r="A702" s="33" t="s">
        <v>13</v>
      </c>
      <c r="B702" s="32"/>
      <c r="C702" s="32"/>
      <c r="D702" s="32"/>
    </row>
    <row r="703" spans="1:4" ht="24" customHeight="1">
      <c r="A703" s="33" t="s">
        <v>14</v>
      </c>
      <c r="B703" s="32">
        <v>552.5</v>
      </c>
      <c r="C703" s="32"/>
      <c r="D703" s="32"/>
    </row>
    <row r="704" spans="1:4" ht="24" customHeight="1">
      <c r="A704" s="33" t="s">
        <v>15</v>
      </c>
      <c r="B704" s="32"/>
      <c r="C704" s="32"/>
      <c r="D704" s="32"/>
    </row>
    <row r="705" spans="1:4" ht="24" customHeight="1">
      <c r="A705" s="33" t="s">
        <v>16</v>
      </c>
      <c r="B705" s="32"/>
      <c r="C705" s="32"/>
      <c r="D705" s="32"/>
    </row>
    <row r="706" spans="1:4" ht="24" customHeight="1">
      <c r="A706" s="33" t="s">
        <v>185</v>
      </c>
      <c r="B706" s="32"/>
      <c r="C706" s="32"/>
      <c r="D706" s="32"/>
    </row>
    <row r="707" spans="1:4" ht="24" customHeight="1">
      <c r="A707" s="33" t="s">
        <v>186</v>
      </c>
      <c r="B707" s="32"/>
      <c r="C707" s="32"/>
      <c r="D707" s="32"/>
    </row>
    <row r="708" spans="1:4" ht="24" customHeight="1">
      <c r="A708" s="34" t="s">
        <v>187</v>
      </c>
      <c r="B708" s="36">
        <f>SUM(B696:B707)</f>
        <v>4143.6000000000004</v>
      </c>
      <c r="C708" s="36">
        <f>SUM(C696:C707)</f>
        <v>0</v>
      </c>
      <c r="D708" s="36">
        <f>SUM(D696:D707)</f>
        <v>0</v>
      </c>
    </row>
    <row r="709" spans="1:4" ht="15.75">
      <c r="D709" s="42"/>
    </row>
    <row r="710" spans="1:4" ht="15.75">
      <c r="D710" s="42"/>
    </row>
    <row r="711" spans="1:4" ht="15.75">
      <c r="D711" s="42"/>
    </row>
    <row r="712" spans="1:4" ht="15.75">
      <c r="D712" s="42"/>
    </row>
    <row r="713" spans="1:4" ht="15.75">
      <c r="D713" s="42"/>
    </row>
    <row r="714" spans="1:4" ht="15.75">
      <c r="D714" s="42"/>
    </row>
    <row r="715" spans="1:4" ht="15.75">
      <c r="D715" s="42"/>
    </row>
    <row r="716" spans="1:4" ht="15.75">
      <c r="D716" s="42"/>
    </row>
    <row r="717" spans="1:4" ht="15.75">
      <c r="D717" s="42"/>
    </row>
    <row r="718" spans="1:4" ht="15.75">
      <c r="D718" s="42"/>
    </row>
    <row r="719" spans="1:4" ht="15.75">
      <c r="D719" s="42"/>
    </row>
    <row r="720" spans="1:4" ht="15.75">
      <c r="D720" s="42"/>
    </row>
    <row r="721" spans="1:4" ht="24" customHeight="1">
      <c r="D721" s="42"/>
    </row>
    <row r="722" spans="1:4" ht="24" customHeight="1">
      <c r="D722" s="42" t="s">
        <v>1054</v>
      </c>
    </row>
    <row r="723" spans="1:4" ht="24" customHeight="1">
      <c r="D723" s="42" t="s">
        <v>640</v>
      </c>
    </row>
    <row r="724" spans="1:4" ht="24" customHeight="1">
      <c r="D724" s="42"/>
    </row>
    <row r="725" spans="1:4" ht="92.25" customHeight="1">
      <c r="A725" s="141" t="s">
        <v>1033</v>
      </c>
      <c r="B725" s="141"/>
      <c r="C725" s="141"/>
      <c r="D725" s="141"/>
    </row>
    <row r="726" spans="1:4" ht="18.75">
      <c r="A726" s="5"/>
      <c r="B726" s="109"/>
      <c r="D726" s="42" t="s">
        <v>236</v>
      </c>
    </row>
    <row r="727" spans="1:4" ht="31.5">
      <c r="A727" s="39" t="s">
        <v>85</v>
      </c>
      <c r="B727" s="40" t="s">
        <v>308</v>
      </c>
      <c r="C727" s="40" t="s">
        <v>639</v>
      </c>
      <c r="D727" s="40" t="s">
        <v>798</v>
      </c>
    </row>
    <row r="728" spans="1:4" ht="24" customHeight="1">
      <c r="A728" s="33" t="s">
        <v>66</v>
      </c>
      <c r="B728" s="32"/>
      <c r="C728" s="32"/>
      <c r="D728" s="32"/>
    </row>
    <row r="729" spans="1:4" ht="24" customHeight="1">
      <c r="A729" s="7" t="s">
        <v>65</v>
      </c>
      <c r="B729" s="32">
        <v>50</v>
      </c>
      <c r="C729" s="32"/>
      <c r="D729" s="32"/>
    </row>
    <row r="730" spans="1:4" ht="24" customHeight="1">
      <c r="A730" s="33" t="s">
        <v>67</v>
      </c>
      <c r="B730" s="32">
        <v>30</v>
      </c>
      <c r="C730" s="32"/>
      <c r="D730" s="32"/>
    </row>
    <row r="731" spans="1:4" ht="24" customHeight="1">
      <c r="A731" s="33" t="s">
        <v>68</v>
      </c>
      <c r="B731" s="32">
        <v>1051</v>
      </c>
      <c r="C731" s="32"/>
      <c r="D731" s="32"/>
    </row>
    <row r="732" spans="1:4" ht="24" customHeight="1">
      <c r="A732" s="33" t="s">
        <v>69</v>
      </c>
      <c r="B732" s="32"/>
      <c r="C732" s="32"/>
      <c r="D732" s="32"/>
    </row>
    <row r="733" spans="1:4" ht="24" customHeight="1">
      <c r="A733" s="33" t="s">
        <v>12</v>
      </c>
      <c r="B733" s="32"/>
      <c r="C733" s="32"/>
      <c r="D733" s="32"/>
    </row>
    <row r="734" spans="1:4" ht="24" customHeight="1">
      <c r="A734" s="33" t="s">
        <v>13</v>
      </c>
      <c r="B734" s="32">
        <v>20</v>
      </c>
      <c r="C734" s="32"/>
      <c r="D734" s="32"/>
    </row>
    <row r="735" spans="1:4" ht="24" customHeight="1">
      <c r="A735" s="33" t="s">
        <v>14</v>
      </c>
      <c r="B735" s="32">
        <v>100</v>
      </c>
      <c r="C735" s="32"/>
      <c r="D735" s="32"/>
    </row>
    <row r="736" spans="1:4" ht="24" customHeight="1">
      <c r="A736" s="33" t="s">
        <v>15</v>
      </c>
      <c r="B736" s="32"/>
      <c r="C736" s="32"/>
      <c r="D736" s="32"/>
    </row>
    <row r="737" spans="1:4" ht="24" customHeight="1">
      <c r="A737" s="33" t="s">
        <v>16</v>
      </c>
      <c r="B737" s="32"/>
      <c r="C737" s="32"/>
      <c r="D737" s="32"/>
    </row>
    <row r="738" spans="1:4" ht="24" customHeight="1">
      <c r="A738" s="33" t="s">
        <v>185</v>
      </c>
      <c r="B738" s="32">
        <v>526</v>
      </c>
      <c r="C738" s="32"/>
      <c r="D738" s="32"/>
    </row>
    <row r="739" spans="1:4" ht="24" customHeight="1">
      <c r="A739" s="33" t="s">
        <v>186</v>
      </c>
      <c r="B739" s="32">
        <v>741.1</v>
      </c>
      <c r="C739" s="32"/>
      <c r="D739" s="32"/>
    </row>
    <row r="740" spans="1:4" ht="24" customHeight="1">
      <c r="A740" s="34" t="s">
        <v>187</v>
      </c>
      <c r="B740" s="36">
        <f>SUM(B728:B739)</f>
        <v>2518.1</v>
      </c>
      <c r="C740" s="36">
        <f>SUM(C728:C739)</f>
        <v>0</v>
      </c>
      <c r="D740" s="36">
        <f>SUM(D728:D739)</f>
        <v>0</v>
      </c>
    </row>
    <row r="741" spans="1:4" ht="15.75">
      <c r="D741" s="42"/>
    </row>
    <row r="742" spans="1:4" ht="15.75">
      <c r="D742" s="42"/>
    </row>
    <row r="743" spans="1:4" ht="15.75">
      <c r="D743" s="42"/>
    </row>
    <row r="744" spans="1:4" ht="15.75">
      <c r="D744" s="42"/>
    </row>
    <row r="745" spans="1:4" ht="15.75">
      <c r="D745" s="42"/>
    </row>
    <row r="746" spans="1:4" ht="15.75">
      <c r="D746" s="42"/>
    </row>
    <row r="747" spans="1:4" ht="15.75">
      <c r="D747" s="42"/>
    </row>
    <row r="748" spans="1:4" ht="15.75">
      <c r="D748" s="42"/>
    </row>
    <row r="749" spans="1:4" ht="15.75">
      <c r="D749" s="42"/>
    </row>
    <row r="750" spans="1:4" ht="15.75">
      <c r="D750" s="42"/>
    </row>
    <row r="751" spans="1:4" ht="15.75">
      <c r="D751" s="42"/>
    </row>
    <row r="752" spans="1:4" ht="15.75">
      <c r="D752" s="42"/>
    </row>
    <row r="753" spans="1:4" ht="15.75">
      <c r="D753" s="42"/>
    </row>
    <row r="754" spans="1:4" ht="24" customHeight="1">
      <c r="D754" s="42"/>
    </row>
    <row r="755" spans="1:4" ht="24" customHeight="1">
      <c r="D755" s="42" t="s">
        <v>1031</v>
      </c>
    </row>
    <row r="756" spans="1:4" ht="24" customHeight="1">
      <c r="D756" s="42" t="s">
        <v>640</v>
      </c>
    </row>
    <row r="757" spans="1:4" ht="24" customHeight="1"/>
    <row r="758" spans="1:4" ht="59.25" customHeight="1">
      <c r="A758" s="141" t="s">
        <v>1032</v>
      </c>
      <c r="B758" s="141"/>
      <c r="C758" s="141"/>
      <c r="D758" s="141"/>
    </row>
    <row r="759" spans="1:4" ht="18.75">
      <c r="A759" s="5"/>
      <c r="B759" s="109"/>
      <c r="D759" s="42" t="s">
        <v>236</v>
      </c>
    </row>
    <row r="760" spans="1:4" ht="31.5">
      <c r="A760" s="39" t="s">
        <v>85</v>
      </c>
      <c r="B760" s="40" t="s">
        <v>308</v>
      </c>
      <c r="C760" s="40" t="s">
        <v>639</v>
      </c>
      <c r="D760" s="40" t="s">
        <v>798</v>
      </c>
    </row>
    <row r="761" spans="1:4" ht="24" customHeight="1">
      <c r="A761" s="33" t="s">
        <v>66</v>
      </c>
      <c r="B761" s="32">
        <v>2028.6</v>
      </c>
      <c r="C761" s="32"/>
      <c r="D761" s="32"/>
    </row>
    <row r="762" spans="1:4" ht="24" customHeight="1">
      <c r="A762" s="7" t="s">
        <v>65</v>
      </c>
      <c r="B762" s="32"/>
      <c r="C762" s="32"/>
      <c r="D762" s="32"/>
    </row>
    <row r="763" spans="1:4" ht="24" customHeight="1">
      <c r="A763" s="33" t="s">
        <v>67</v>
      </c>
      <c r="B763" s="32">
        <v>571.1</v>
      </c>
      <c r="C763" s="32"/>
      <c r="D763" s="32"/>
    </row>
    <row r="764" spans="1:4" ht="24" customHeight="1">
      <c r="A764" s="33" t="s">
        <v>68</v>
      </c>
      <c r="B764" s="32">
        <v>158.30000000000001</v>
      </c>
      <c r="C764" s="32"/>
      <c r="D764" s="32"/>
    </row>
    <row r="765" spans="1:4" ht="24" customHeight="1">
      <c r="A765" s="33" t="s">
        <v>69</v>
      </c>
      <c r="B765" s="32">
        <v>9130.6</v>
      </c>
      <c r="C765" s="32"/>
      <c r="D765" s="32"/>
    </row>
    <row r="766" spans="1:4" ht="24" customHeight="1">
      <c r="A766" s="33" t="s">
        <v>12</v>
      </c>
      <c r="B766" s="32">
        <v>153.19999999999999</v>
      </c>
      <c r="C766" s="32"/>
      <c r="D766" s="32"/>
    </row>
    <row r="767" spans="1:4" ht="24" customHeight="1">
      <c r="A767" s="33" t="s">
        <v>13</v>
      </c>
      <c r="B767" s="32"/>
      <c r="C767" s="32"/>
      <c r="D767" s="32"/>
    </row>
    <row r="768" spans="1:4" ht="24" customHeight="1">
      <c r="A768" s="33" t="s">
        <v>14</v>
      </c>
      <c r="B768" s="32"/>
      <c r="C768" s="32"/>
      <c r="D768" s="32"/>
    </row>
    <row r="769" spans="1:4" ht="24" customHeight="1">
      <c r="A769" s="33" t="s">
        <v>15</v>
      </c>
      <c r="B769" s="32">
        <v>1800</v>
      </c>
      <c r="C769" s="32"/>
      <c r="D769" s="32"/>
    </row>
    <row r="770" spans="1:4" ht="24" customHeight="1">
      <c r="A770" s="33" t="s">
        <v>16</v>
      </c>
      <c r="B770" s="32">
        <v>590</v>
      </c>
      <c r="C770" s="32"/>
      <c r="D770" s="32"/>
    </row>
    <row r="771" spans="1:4" ht="24" customHeight="1">
      <c r="A771" s="33" t="s">
        <v>185</v>
      </c>
      <c r="B771" s="32">
        <v>160</v>
      </c>
      <c r="C771" s="32"/>
      <c r="D771" s="32"/>
    </row>
    <row r="772" spans="1:4" ht="24" customHeight="1">
      <c r="A772" s="33" t="s">
        <v>186</v>
      </c>
      <c r="B772" s="32">
        <v>868.5</v>
      </c>
      <c r="C772" s="32"/>
      <c r="D772" s="32"/>
    </row>
    <row r="773" spans="1:4" ht="24" customHeight="1">
      <c r="A773" s="34" t="s">
        <v>187</v>
      </c>
      <c r="B773" s="36">
        <f>SUM(B761:B772)</f>
        <v>15460.300000000001</v>
      </c>
      <c r="C773" s="36">
        <f>SUM(C761:C772)</f>
        <v>0</v>
      </c>
      <c r="D773" s="36">
        <f>SUM(D761:D772)</f>
        <v>0</v>
      </c>
    </row>
    <row r="774" spans="1:4" ht="24" customHeight="1"/>
    <row r="775" spans="1:4" ht="24" customHeight="1"/>
    <row r="776" spans="1:4" ht="24" customHeight="1"/>
    <row r="777" spans="1:4" ht="24" customHeight="1"/>
    <row r="778" spans="1:4" ht="24" customHeight="1"/>
    <row r="779" spans="1:4" ht="24" customHeight="1"/>
    <row r="780" spans="1:4" ht="24" customHeight="1"/>
    <row r="781" spans="1:4" ht="24" customHeight="1"/>
    <row r="782" spans="1:4" ht="24" customHeight="1"/>
    <row r="783" spans="1:4" ht="24" customHeight="1"/>
    <row r="784" spans="1:4" ht="24" customHeight="1">
      <c r="D784" s="42" t="s">
        <v>1055</v>
      </c>
    </row>
    <row r="785" spans="1:4" ht="24" customHeight="1">
      <c r="D785" s="42" t="s">
        <v>640</v>
      </c>
    </row>
    <row r="786" spans="1:4" ht="24" customHeight="1"/>
    <row r="787" spans="1:4" ht="148.5" customHeight="1">
      <c r="A787" s="141" t="s">
        <v>1048</v>
      </c>
      <c r="B787" s="141"/>
      <c r="C787" s="141"/>
      <c r="D787" s="141"/>
    </row>
    <row r="788" spans="1:4" ht="18.75">
      <c r="A788" s="5"/>
      <c r="B788" s="109"/>
      <c r="D788" s="42" t="s">
        <v>236</v>
      </c>
    </row>
    <row r="789" spans="1:4" ht="31.5">
      <c r="A789" s="39" t="s">
        <v>85</v>
      </c>
      <c r="B789" s="40" t="s">
        <v>308</v>
      </c>
      <c r="C789" s="40" t="s">
        <v>639</v>
      </c>
      <c r="D789" s="40" t="s">
        <v>798</v>
      </c>
    </row>
    <row r="790" spans="1:4" ht="24" customHeight="1">
      <c r="A790" s="33" t="s">
        <v>66</v>
      </c>
      <c r="B790" s="32">
        <v>3503.5</v>
      </c>
      <c r="C790" s="32"/>
      <c r="D790" s="32"/>
    </row>
    <row r="791" spans="1:4" ht="24" customHeight="1">
      <c r="A791" s="7" t="s">
        <v>65</v>
      </c>
      <c r="B791" s="32"/>
      <c r="C791" s="32"/>
      <c r="D791" s="32"/>
    </row>
    <row r="792" spans="1:4" ht="24" customHeight="1">
      <c r="A792" s="33" t="s">
        <v>67</v>
      </c>
      <c r="B792" s="32"/>
      <c r="C792" s="32"/>
      <c r="D792" s="32"/>
    </row>
    <row r="793" spans="1:4" ht="24" customHeight="1">
      <c r="A793" s="33" t="s">
        <v>68</v>
      </c>
      <c r="B793" s="32"/>
      <c r="C793" s="32"/>
      <c r="D793" s="32"/>
    </row>
    <row r="794" spans="1:4" ht="24" customHeight="1">
      <c r="A794" s="33" t="s">
        <v>69</v>
      </c>
      <c r="B794" s="32"/>
      <c r="C794" s="32"/>
      <c r="D794" s="32"/>
    </row>
    <row r="795" spans="1:4" ht="24" customHeight="1">
      <c r="A795" s="33" t="s">
        <v>12</v>
      </c>
      <c r="B795" s="32"/>
      <c r="C795" s="32"/>
      <c r="D795" s="32"/>
    </row>
    <row r="796" spans="1:4" ht="24" customHeight="1">
      <c r="A796" s="33" t="s">
        <v>13</v>
      </c>
      <c r="B796" s="32"/>
      <c r="C796" s="32"/>
      <c r="D796" s="32"/>
    </row>
    <row r="797" spans="1:4" ht="24" customHeight="1">
      <c r="A797" s="33" t="s">
        <v>14</v>
      </c>
      <c r="B797" s="32"/>
      <c r="C797" s="32"/>
      <c r="D797" s="32"/>
    </row>
    <row r="798" spans="1:4" ht="24" customHeight="1">
      <c r="A798" s="33" t="s">
        <v>15</v>
      </c>
      <c r="B798" s="32"/>
      <c r="C798" s="32"/>
      <c r="D798" s="32"/>
    </row>
    <row r="799" spans="1:4" ht="24" customHeight="1">
      <c r="A799" s="33" t="s">
        <v>16</v>
      </c>
      <c r="B799" s="32"/>
      <c r="C799" s="32"/>
      <c r="D799" s="32"/>
    </row>
    <row r="800" spans="1:4" ht="24" customHeight="1">
      <c r="A800" s="33" t="s">
        <v>185</v>
      </c>
      <c r="B800" s="32"/>
      <c r="C800" s="32"/>
      <c r="D800" s="32"/>
    </row>
    <row r="801" spans="1:4" ht="24" customHeight="1">
      <c r="A801" s="33" t="s">
        <v>186</v>
      </c>
      <c r="B801" s="32"/>
      <c r="C801" s="32"/>
      <c r="D801" s="32"/>
    </row>
    <row r="802" spans="1:4" ht="24" customHeight="1">
      <c r="A802" s="34" t="s">
        <v>187</v>
      </c>
      <c r="B802" s="36">
        <f>SUM(B790:B801)</f>
        <v>3503.5</v>
      </c>
      <c r="C802" s="36">
        <f>SUM(C790:C801)</f>
        <v>0</v>
      </c>
      <c r="D802" s="36">
        <f>SUM(D790:D801)</f>
        <v>0</v>
      </c>
    </row>
    <row r="803" spans="1:4" ht="24" customHeight="1"/>
    <row r="804" spans="1:4" ht="24" customHeight="1"/>
    <row r="805" spans="1:4" ht="24" customHeight="1"/>
    <row r="806" spans="1:4" ht="24" customHeight="1"/>
    <row r="807" spans="1:4" ht="24" customHeight="1"/>
    <row r="808" spans="1:4" ht="24" customHeight="1"/>
    <row r="809" spans="1:4" ht="24" customHeight="1"/>
    <row r="810" spans="1:4" ht="24" customHeight="1">
      <c r="D810" s="42" t="s">
        <v>1056</v>
      </c>
    </row>
    <row r="811" spans="1:4" ht="24" customHeight="1">
      <c r="D811" s="42" t="s">
        <v>640</v>
      </c>
    </row>
    <row r="812" spans="1:4" ht="24" customHeight="1"/>
    <row r="813" spans="1:4" ht="79.5" customHeight="1">
      <c r="A813" s="141" t="s">
        <v>1047</v>
      </c>
      <c r="B813" s="141"/>
      <c r="C813" s="141"/>
      <c r="D813" s="141"/>
    </row>
    <row r="814" spans="1:4" ht="18.75">
      <c r="A814" s="5"/>
      <c r="B814" s="109"/>
      <c r="D814" s="42" t="s">
        <v>236</v>
      </c>
    </row>
    <row r="815" spans="1:4" ht="31.5">
      <c r="A815" s="39" t="s">
        <v>85</v>
      </c>
      <c r="B815" s="40" t="s">
        <v>308</v>
      </c>
      <c r="C815" s="40" t="s">
        <v>639</v>
      </c>
      <c r="D815" s="40" t="s">
        <v>798</v>
      </c>
    </row>
    <row r="816" spans="1:4" ht="24" customHeight="1">
      <c r="A816" s="33" t="s">
        <v>66</v>
      </c>
      <c r="B816" s="32">
        <v>178</v>
      </c>
      <c r="C816" s="32"/>
      <c r="D816" s="32"/>
    </row>
    <row r="817" spans="1:4" ht="24" customHeight="1">
      <c r="A817" s="7" t="s">
        <v>65</v>
      </c>
      <c r="B817" s="32">
        <v>228</v>
      </c>
      <c r="C817" s="32"/>
      <c r="D817" s="32"/>
    </row>
    <row r="818" spans="1:4" ht="24" customHeight="1">
      <c r="A818" s="33" t="s">
        <v>67</v>
      </c>
      <c r="B818" s="32"/>
      <c r="C818" s="32"/>
      <c r="D818" s="32"/>
    </row>
    <row r="819" spans="1:4" ht="24" customHeight="1">
      <c r="A819" s="33" t="s">
        <v>68</v>
      </c>
      <c r="B819" s="32"/>
      <c r="C819" s="32"/>
      <c r="D819" s="32"/>
    </row>
    <row r="820" spans="1:4" ht="24" customHeight="1">
      <c r="A820" s="33" t="s">
        <v>69</v>
      </c>
      <c r="B820" s="32"/>
      <c r="C820" s="32"/>
      <c r="D820" s="32"/>
    </row>
    <row r="821" spans="1:4" ht="24" customHeight="1">
      <c r="A821" s="33" t="s">
        <v>12</v>
      </c>
      <c r="B821" s="32"/>
      <c r="C821" s="32"/>
      <c r="D821" s="32"/>
    </row>
    <row r="822" spans="1:4" ht="24" customHeight="1">
      <c r="A822" s="33" t="s">
        <v>13</v>
      </c>
      <c r="B822" s="32"/>
      <c r="C822" s="32"/>
      <c r="D822" s="32"/>
    </row>
    <row r="823" spans="1:4" ht="24" customHeight="1">
      <c r="A823" s="33" t="s">
        <v>14</v>
      </c>
      <c r="B823" s="32">
        <v>533</v>
      </c>
      <c r="C823" s="32"/>
      <c r="D823" s="32"/>
    </row>
    <row r="824" spans="1:4" ht="24" customHeight="1">
      <c r="A824" s="33" t="s">
        <v>15</v>
      </c>
      <c r="B824" s="32"/>
      <c r="C824" s="32"/>
      <c r="D824" s="32"/>
    </row>
    <row r="825" spans="1:4" ht="24" customHeight="1">
      <c r="A825" s="33" t="s">
        <v>16</v>
      </c>
      <c r="B825" s="32"/>
      <c r="C825" s="32"/>
      <c r="D825" s="32"/>
    </row>
    <row r="826" spans="1:4" ht="24" customHeight="1">
      <c r="A826" s="33" t="s">
        <v>185</v>
      </c>
      <c r="B826" s="32"/>
      <c r="C826" s="32"/>
      <c r="D826" s="32"/>
    </row>
    <row r="827" spans="1:4" ht="24" customHeight="1">
      <c r="A827" s="33" t="s">
        <v>186</v>
      </c>
      <c r="B827" s="32"/>
      <c r="C827" s="32"/>
      <c r="D827" s="32"/>
    </row>
    <row r="828" spans="1:4" ht="24" customHeight="1">
      <c r="A828" s="34" t="s">
        <v>187</v>
      </c>
      <c r="B828" s="36">
        <f>SUM(B816:B827)</f>
        <v>939</v>
      </c>
      <c r="C828" s="36">
        <f>SUM(C816:C827)</f>
        <v>0</v>
      </c>
      <c r="D828" s="36">
        <f>SUM(D816:D827)</f>
        <v>0</v>
      </c>
    </row>
    <row r="829" spans="1:4" ht="24" customHeight="1"/>
    <row r="830" spans="1:4" ht="24" customHeight="1"/>
    <row r="831" spans="1:4" ht="24" customHeight="1"/>
    <row r="832" spans="1:4" ht="24" customHeight="1"/>
    <row r="833" spans="1:4" ht="24" customHeight="1"/>
    <row r="834" spans="1:4" ht="24" customHeight="1"/>
    <row r="835" spans="1:4" ht="24" customHeight="1"/>
    <row r="836" spans="1:4" ht="24" customHeight="1"/>
    <row r="837" spans="1:4" ht="24" customHeight="1"/>
    <row r="838" spans="1:4" ht="24" customHeight="1"/>
    <row r="839" spans="1:4" ht="24" customHeight="1">
      <c r="D839" s="42" t="s">
        <v>1057</v>
      </c>
    </row>
    <row r="840" spans="1:4" ht="24" customHeight="1">
      <c r="D840" s="42" t="s">
        <v>640</v>
      </c>
    </row>
    <row r="841" spans="1:4" ht="24" customHeight="1"/>
    <row r="842" spans="1:4" ht="73.5" customHeight="1">
      <c r="A842" s="141" t="s">
        <v>1049</v>
      </c>
      <c r="B842" s="141"/>
      <c r="C842" s="141"/>
      <c r="D842" s="141"/>
    </row>
    <row r="843" spans="1:4" ht="18.75">
      <c r="A843" s="5"/>
      <c r="B843" s="109"/>
      <c r="D843" s="42" t="s">
        <v>236</v>
      </c>
    </row>
    <row r="844" spans="1:4" ht="31.5">
      <c r="A844" s="39" t="s">
        <v>85</v>
      </c>
      <c r="B844" s="40" t="s">
        <v>308</v>
      </c>
      <c r="C844" s="40" t="s">
        <v>639</v>
      </c>
      <c r="D844" s="40" t="s">
        <v>798</v>
      </c>
    </row>
    <row r="845" spans="1:4" ht="24" customHeight="1">
      <c r="A845" s="33" t="s">
        <v>66</v>
      </c>
      <c r="B845" s="32"/>
      <c r="C845" s="32"/>
      <c r="D845" s="32"/>
    </row>
    <row r="846" spans="1:4" ht="24" customHeight="1">
      <c r="A846" s="7" t="s">
        <v>65</v>
      </c>
      <c r="B846" s="32"/>
      <c r="C846" s="32"/>
      <c r="D846" s="32"/>
    </row>
    <row r="847" spans="1:4" ht="24" customHeight="1">
      <c r="A847" s="33" t="s">
        <v>67</v>
      </c>
      <c r="B847" s="32"/>
      <c r="C847" s="32"/>
      <c r="D847" s="32"/>
    </row>
    <row r="848" spans="1:4" ht="24" customHeight="1">
      <c r="A848" s="33" t="s">
        <v>68</v>
      </c>
      <c r="B848" s="32"/>
      <c r="C848" s="32"/>
      <c r="D848" s="32"/>
    </row>
    <row r="849" spans="1:4" ht="24" customHeight="1">
      <c r="A849" s="33" t="s">
        <v>69</v>
      </c>
      <c r="B849" s="32">
        <v>1147.2</v>
      </c>
      <c r="C849" s="32"/>
      <c r="D849" s="32"/>
    </row>
    <row r="850" spans="1:4" ht="24" customHeight="1">
      <c r="A850" s="33" t="s">
        <v>12</v>
      </c>
      <c r="B850" s="32"/>
      <c r="C850" s="32"/>
      <c r="D850" s="32"/>
    </row>
    <row r="851" spans="1:4" ht="24" customHeight="1">
      <c r="A851" s="33" t="s">
        <v>13</v>
      </c>
      <c r="B851" s="32"/>
      <c r="C851" s="32"/>
      <c r="D851" s="32"/>
    </row>
    <row r="852" spans="1:4" ht="24" customHeight="1">
      <c r="A852" s="33" t="s">
        <v>14</v>
      </c>
      <c r="B852" s="32"/>
      <c r="C852" s="32"/>
      <c r="D852" s="32"/>
    </row>
    <row r="853" spans="1:4" ht="24" customHeight="1">
      <c r="A853" s="33" t="s">
        <v>15</v>
      </c>
      <c r="B853" s="32"/>
      <c r="C853" s="32"/>
      <c r="D853" s="32"/>
    </row>
    <row r="854" spans="1:4" ht="24" customHeight="1">
      <c r="A854" s="33" t="s">
        <v>16</v>
      </c>
      <c r="B854" s="32"/>
      <c r="C854" s="32"/>
      <c r="D854" s="32"/>
    </row>
    <row r="855" spans="1:4" ht="24" customHeight="1">
      <c r="A855" s="33" t="s">
        <v>185</v>
      </c>
      <c r="B855" s="32"/>
      <c r="C855" s="32"/>
      <c r="D855" s="32"/>
    </row>
    <row r="856" spans="1:4" ht="24" customHeight="1">
      <c r="A856" s="33" t="s">
        <v>186</v>
      </c>
      <c r="B856" s="32"/>
      <c r="C856" s="32"/>
      <c r="D856" s="32"/>
    </row>
    <row r="857" spans="1:4" ht="24" customHeight="1">
      <c r="A857" s="34" t="s">
        <v>187</v>
      </c>
      <c r="B857" s="36">
        <f>SUM(B845:B856)</f>
        <v>1147.2</v>
      </c>
      <c r="C857" s="36">
        <f>SUM(C845:C856)</f>
        <v>0</v>
      </c>
      <c r="D857" s="36">
        <f>SUM(D845:D856)</f>
        <v>0</v>
      </c>
    </row>
    <row r="858" spans="1:4" ht="24" customHeight="1"/>
    <row r="859" spans="1:4" ht="24" customHeight="1"/>
    <row r="860" spans="1:4" ht="24" customHeight="1">
      <c r="A860" s="110"/>
      <c r="B860" s="110"/>
      <c r="C860" s="110"/>
      <c r="D860" s="110"/>
    </row>
    <row r="861" spans="1:4" ht="24" customHeight="1">
      <c r="A861" s="127"/>
      <c r="B861" s="128"/>
      <c r="C861" s="128"/>
      <c r="D861" s="128"/>
    </row>
    <row r="862" spans="1:4" ht="24" customHeight="1">
      <c r="A862" s="127"/>
      <c r="B862" s="128"/>
      <c r="C862" s="128"/>
      <c r="D862" s="128"/>
    </row>
    <row r="863" spans="1:4" ht="24" customHeight="1">
      <c r="A863" s="127"/>
      <c r="B863" s="128"/>
      <c r="C863" s="128"/>
      <c r="D863" s="128"/>
    </row>
    <row r="864" spans="1:4" ht="24" customHeight="1">
      <c r="A864" s="127"/>
      <c r="B864" s="128"/>
      <c r="C864" s="128"/>
      <c r="D864" s="128"/>
    </row>
    <row r="865" spans="1:4" ht="24" customHeight="1">
      <c r="A865" s="127"/>
      <c r="B865" s="128"/>
      <c r="C865" s="128"/>
      <c r="D865" s="128"/>
    </row>
    <row r="866" spans="1:4" ht="24" customHeight="1">
      <c r="A866" s="127"/>
      <c r="B866" s="128"/>
      <c r="C866" s="128"/>
      <c r="D866" s="128"/>
    </row>
    <row r="867" spans="1:4" ht="24" customHeight="1">
      <c r="A867" s="113"/>
      <c r="B867" s="128"/>
      <c r="C867" s="128"/>
      <c r="D867" s="128"/>
    </row>
    <row r="868" spans="1:4" ht="24" customHeight="1">
      <c r="D868" s="42" t="s">
        <v>1108</v>
      </c>
    </row>
    <row r="869" spans="1:4" ht="24" customHeight="1">
      <c r="D869" s="42" t="s">
        <v>640</v>
      </c>
    </row>
    <row r="870" spans="1:4" ht="24" customHeight="1"/>
    <row r="871" spans="1:4" ht="81" customHeight="1">
      <c r="A871" s="141" t="s">
        <v>1109</v>
      </c>
      <c r="B871" s="141"/>
      <c r="C871" s="141"/>
      <c r="D871" s="141"/>
    </row>
    <row r="872" spans="1:4" ht="24" customHeight="1">
      <c r="A872" s="5"/>
      <c r="B872" s="135"/>
      <c r="D872" s="42" t="s">
        <v>236</v>
      </c>
    </row>
    <row r="873" spans="1:4" ht="30" customHeight="1">
      <c r="A873" s="39" t="s">
        <v>85</v>
      </c>
      <c r="B873" s="40" t="s">
        <v>308</v>
      </c>
      <c r="C873" s="40" t="s">
        <v>639</v>
      </c>
      <c r="D873" s="40" t="s">
        <v>798</v>
      </c>
    </row>
    <row r="874" spans="1:4" ht="24" customHeight="1">
      <c r="A874" s="33" t="s">
        <v>66</v>
      </c>
      <c r="B874" s="32"/>
      <c r="C874" s="32"/>
      <c r="D874" s="32"/>
    </row>
    <row r="875" spans="1:4" ht="24" customHeight="1">
      <c r="A875" s="7" t="s">
        <v>65</v>
      </c>
      <c r="B875" s="32">
        <v>250.6</v>
      </c>
      <c r="C875" s="32"/>
      <c r="D875" s="32"/>
    </row>
    <row r="876" spans="1:4" ht="24" customHeight="1">
      <c r="A876" s="33" t="s">
        <v>67</v>
      </c>
      <c r="B876" s="32"/>
      <c r="C876" s="32"/>
      <c r="D876" s="32"/>
    </row>
    <row r="877" spans="1:4" ht="24" customHeight="1">
      <c r="A877" s="33" t="s">
        <v>68</v>
      </c>
      <c r="B877" s="32"/>
      <c r="C877" s="32"/>
      <c r="D877" s="32"/>
    </row>
    <row r="878" spans="1:4" ht="24" customHeight="1">
      <c r="A878" s="33" t="s">
        <v>69</v>
      </c>
      <c r="B878" s="32"/>
      <c r="C878" s="32"/>
      <c r="D878" s="32"/>
    </row>
    <row r="879" spans="1:4" ht="24" customHeight="1">
      <c r="A879" s="33" t="s">
        <v>12</v>
      </c>
      <c r="B879" s="32"/>
      <c r="C879" s="32"/>
      <c r="D879" s="32"/>
    </row>
    <row r="880" spans="1:4" ht="24" customHeight="1">
      <c r="A880" s="33" t="s">
        <v>13</v>
      </c>
      <c r="B880" s="32"/>
      <c r="C880" s="32"/>
      <c r="D880" s="32"/>
    </row>
    <row r="881" spans="1:4" ht="24" customHeight="1">
      <c r="A881" s="33" t="s">
        <v>14</v>
      </c>
      <c r="B881" s="32"/>
      <c r="C881" s="32"/>
      <c r="D881" s="32"/>
    </row>
    <row r="882" spans="1:4" ht="24" customHeight="1">
      <c r="A882" s="33" t="s">
        <v>15</v>
      </c>
      <c r="B882" s="32"/>
      <c r="C882" s="32"/>
      <c r="D882" s="32"/>
    </row>
    <row r="883" spans="1:4" ht="24" customHeight="1">
      <c r="A883" s="33" t="s">
        <v>16</v>
      </c>
      <c r="B883" s="32"/>
      <c r="C883" s="32"/>
      <c r="D883" s="32"/>
    </row>
    <row r="884" spans="1:4" ht="24" customHeight="1">
      <c r="A884" s="33" t="s">
        <v>185</v>
      </c>
      <c r="B884" s="32"/>
      <c r="C884" s="32"/>
      <c r="D884" s="32"/>
    </row>
    <row r="885" spans="1:4" ht="24" customHeight="1">
      <c r="A885" s="33" t="s">
        <v>186</v>
      </c>
      <c r="B885" s="32"/>
      <c r="C885" s="32"/>
      <c r="D885" s="32"/>
    </row>
    <row r="886" spans="1:4" ht="24" customHeight="1">
      <c r="A886" s="34" t="s">
        <v>187</v>
      </c>
      <c r="B886" s="36">
        <f>SUM(B874:B885)</f>
        <v>250.6</v>
      </c>
      <c r="C886" s="36">
        <f>SUM(C874:C885)</f>
        <v>0</v>
      </c>
      <c r="D886" s="36">
        <f>SUM(D874:D885)</f>
        <v>0</v>
      </c>
    </row>
    <row r="887" spans="1:4" ht="24" customHeight="1"/>
    <row r="888" spans="1:4" ht="24" customHeight="1"/>
    <row r="889" spans="1:4" ht="24" customHeight="1"/>
    <row r="890" spans="1:4" ht="24" customHeight="1"/>
    <row r="891" spans="1:4" ht="24" customHeight="1"/>
    <row r="892" spans="1:4" ht="24" customHeight="1"/>
    <row r="893" spans="1:4" ht="24" customHeight="1"/>
    <row r="894" spans="1:4" ht="24" customHeight="1"/>
    <row r="895" spans="1:4" ht="24" customHeight="1"/>
    <row r="896" spans="1:4" ht="24" customHeight="1">
      <c r="D896" s="42" t="s">
        <v>1110</v>
      </c>
    </row>
    <row r="897" spans="1:4" ht="24" customHeight="1">
      <c r="D897" s="42" t="s">
        <v>640</v>
      </c>
    </row>
    <row r="898" spans="1:4" ht="24" customHeight="1">
      <c r="D898" s="42"/>
    </row>
    <row r="899" spans="1:4" ht="67.5" customHeight="1">
      <c r="A899" s="141" t="s">
        <v>1111</v>
      </c>
      <c r="B899" s="141"/>
      <c r="C899" s="141"/>
      <c r="D899" s="141"/>
    </row>
    <row r="900" spans="1:4" ht="24" customHeight="1">
      <c r="A900" s="5"/>
      <c r="B900" s="135"/>
      <c r="D900" s="42" t="s">
        <v>236</v>
      </c>
    </row>
    <row r="901" spans="1:4" ht="35.25" customHeight="1">
      <c r="A901" s="39" t="s">
        <v>85</v>
      </c>
      <c r="B901" s="40" t="s">
        <v>308</v>
      </c>
      <c r="C901" s="40" t="s">
        <v>639</v>
      </c>
      <c r="D901" s="40" t="s">
        <v>798</v>
      </c>
    </row>
    <row r="902" spans="1:4" ht="24" customHeight="1">
      <c r="A902" s="33" t="s">
        <v>66</v>
      </c>
      <c r="B902" s="32">
        <v>137.80000000000001</v>
      </c>
      <c r="C902" s="32"/>
      <c r="D902" s="32"/>
    </row>
    <row r="903" spans="1:4" ht="24" customHeight="1">
      <c r="A903" s="7" t="s">
        <v>65</v>
      </c>
      <c r="B903" s="32"/>
      <c r="C903" s="32"/>
      <c r="D903" s="32"/>
    </row>
    <row r="904" spans="1:4" ht="24" customHeight="1">
      <c r="A904" s="33" t="s">
        <v>67</v>
      </c>
      <c r="B904" s="32"/>
      <c r="C904" s="32"/>
      <c r="D904" s="32"/>
    </row>
    <row r="905" spans="1:4" ht="24" customHeight="1">
      <c r="A905" s="33" t="s">
        <v>68</v>
      </c>
      <c r="B905" s="32"/>
      <c r="C905" s="32"/>
      <c r="D905" s="32"/>
    </row>
    <row r="906" spans="1:4" ht="24" customHeight="1">
      <c r="A906" s="33" t="s">
        <v>69</v>
      </c>
      <c r="B906" s="32">
        <v>100</v>
      </c>
      <c r="C906" s="32"/>
      <c r="D906" s="32"/>
    </row>
    <row r="907" spans="1:4" ht="24" customHeight="1">
      <c r="A907" s="33" t="s">
        <v>12</v>
      </c>
      <c r="B907" s="32"/>
      <c r="C907" s="32"/>
      <c r="D907" s="32"/>
    </row>
    <row r="908" spans="1:4" ht="24" customHeight="1">
      <c r="A908" s="33" t="s">
        <v>13</v>
      </c>
      <c r="B908" s="32"/>
      <c r="C908" s="32"/>
      <c r="D908" s="32"/>
    </row>
    <row r="909" spans="1:4" ht="24" customHeight="1">
      <c r="A909" s="33" t="s">
        <v>14</v>
      </c>
      <c r="B909" s="32"/>
      <c r="C909" s="32"/>
      <c r="D909" s="32"/>
    </row>
    <row r="910" spans="1:4" ht="24" customHeight="1">
      <c r="A910" s="33" t="s">
        <v>15</v>
      </c>
      <c r="B910" s="32">
        <v>30</v>
      </c>
      <c r="C910" s="32"/>
      <c r="D910" s="32"/>
    </row>
    <row r="911" spans="1:4" ht="24" customHeight="1">
      <c r="A911" s="33" t="s">
        <v>16</v>
      </c>
      <c r="B911" s="55">
        <v>178.4</v>
      </c>
      <c r="C911" s="32"/>
      <c r="D911" s="32"/>
    </row>
    <row r="912" spans="1:4" ht="24" customHeight="1">
      <c r="A912" s="33" t="s">
        <v>185</v>
      </c>
      <c r="B912" s="32">
        <v>30</v>
      </c>
      <c r="C912" s="32"/>
      <c r="D912" s="32"/>
    </row>
    <row r="913" spans="1:4" ht="24" customHeight="1">
      <c r="A913" s="33" t="s">
        <v>186</v>
      </c>
      <c r="B913" s="32">
        <v>30</v>
      </c>
      <c r="C913" s="32"/>
      <c r="D913" s="32"/>
    </row>
    <row r="914" spans="1:4" ht="24" customHeight="1">
      <c r="A914" s="34" t="s">
        <v>187</v>
      </c>
      <c r="B914" s="36">
        <f>SUM(B902:B913)</f>
        <v>506.20000000000005</v>
      </c>
      <c r="C914" s="36">
        <f>SUM(C902:C913)</f>
        <v>0</v>
      </c>
      <c r="D914" s="36">
        <f>SUM(D902:D913)</f>
        <v>0</v>
      </c>
    </row>
    <row r="915" spans="1:4" ht="24" customHeight="1"/>
    <row r="916" spans="1:4" ht="24" customHeight="1"/>
    <row r="917" spans="1:4" ht="24" customHeight="1"/>
    <row r="918" spans="1:4" ht="24" customHeight="1"/>
    <row r="919" spans="1:4" ht="24" customHeight="1"/>
    <row r="920" spans="1:4" ht="24" customHeight="1"/>
    <row r="921" spans="1:4" ht="24" customHeight="1"/>
    <row r="922" spans="1:4" ht="24" customHeight="1"/>
    <row r="923" spans="1:4" ht="24" customHeight="1"/>
    <row r="924" spans="1:4" ht="24" customHeight="1"/>
    <row r="925" spans="1:4" ht="24" customHeight="1">
      <c r="D925" s="42" t="s">
        <v>1117</v>
      </c>
    </row>
    <row r="926" spans="1:4" ht="24" customHeight="1">
      <c r="D926" s="42" t="s">
        <v>640</v>
      </c>
    </row>
    <row r="927" spans="1:4" ht="24" customHeight="1"/>
    <row r="928" spans="1:4" ht="75" customHeight="1">
      <c r="A928" s="141" t="s">
        <v>1112</v>
      </c>
      <c r="B928" s="141"/>
      <c r="C928" s="141"/>
      <c r="D928" s="141"/>
    </row>
    <row r="929" spans="1:4" ht="24" customHeight="1">
      <c r="A929" s="5"/>
      <c r="B929" s="135"/>
      <c r="D929" s="42" t="s">
        <v>236</v>
      </c>
    </row>
    <row r="930" spans="1:4" ht="37.5" customHeight="1">
      <c r="A930" s="39" t="s">
        <v>85</v>
      </c>
      <c r="B930" s="40" t="s">
        <v>308</v>
      </c>
      <c r="C930" s="40" t="s">
        <v>639</v>
      </c>
      <c r="D930" s="40" t="s">
        <v>798</v>
      </c>
    </row>
    <row r="931" spans="1:4" ht="24" customHeight="1">
      <c r="A931" s="33" t="s">
        <v>66</v>
      </c>
      <c r="B931" s="32"/>
      <c r="C931" s="32"/>
      <c r="D931" s="32"/>
    </row>
    <row r="932" spans="1:4" ht="24" customHeight="1">
      <c r="A932" s="7" t="s">
        <v>65</v>
      </c>
      <c r="B932" s="32"/>
      <c r="C932" s="32"/>
      <c r="D932" s="32"/>
    </row>
    <row r="933" spans="1:4" ht="24" customHeight="1">
      <c r="A933" s="33" t="s">
        <v>67</v>
      </c>
      <c r="B933" s="32"/>
      <c r="C933" s="32"/>
      <c r="D933" s="32"/>
    </row>
    <row r="934" spans="1:4" ht="24" customHeight="1">
      <c r="A934" s="33" t="s">
        <v>68</v>
      </c>
      <c r="B934" s="32"/>
      <c r="C934" s="32"/>
      <c r="D934" s="32"/>
    </row>
    <row r="935" spans="1:4" ht="24" customHeight="1">
      <c r="A935" s="33" t="s">
        <v>69</v>
      </c>
      <c r="B935" s="32"/>
      <c r="C935" s="32"/>
      <c r="D935" s="32"/>
    </row>
    <row r="936" spans="1:4" ht="24" customHeight="1">
      <c r="A936" s="33" t="s">
        <v>12</v>
      </c>
      <c r="B936" s="32"/>
      <c r="C936" s="32"/>
      <c r="D936" s="32"/>
    </row>
    <row r="937" spans="1:4" ht="24" customHeight="1">
      <c r="A937" s="33" t="s">
        <v>13</v>
      </c>
      <c r="B937" s="32"/>
      <c r="C937" s="32"/>
      <c r="D937" s="32"/>
    </row>
    <row r="938" spans="1:4" ht="24" customHeight="1">
      <c r="A938" s="33" t="s">
        <v>14</v>
      </c>
      <c r="B938" s="32">
        <v>5</v>
      </c>
      <c r="C938" s="32"/>
      <c r="D938" s="32"/>
    </row>
    <row r="939" spans="1:4" ht="24" customHeight="1">
      <c r="A939" s="33" t="s">
        <v>15</v>
      </c>
      <c r="B939" s="32">
        <v>5</v>
      </c>
      <c r="C939" s="32"/>
      <c r="D939" s="32"/>
    </row>
    <row r="940" spans="1:4" ht="24" customHeight="1">
      <c r="A940" s="33" t="s">
        <v>16</v>
      </c>
      <c r="B940" s="32"/>
      <c r="C940" s="32"/>
      <c r="D940" s="32"/>
    </row>
    <row r="941" spans="1:4" ht="24" customHeight="1">
      <c r="A941" s="33" t="s">
        <v>185</v>
      </c>
      <c r="B941" s="32"/>
      <c r="C941" s="32"/>
      <c r="D941" s="32"/>
    </row>
    <row r="942" spans="1:4" ht="24" customHeight="1">
      <c r="A942" s="33" t="s">
        <v>186</v>
      </c>
      <c r="B942" s="32"/>
      <c r="C942" s="32"/>
      <c r="D942" s="32"/>
    </row>
    <row r="943" spans="1:4" ht="24" customHeight="1">
      <c r="A943" s="34" t="s">
        <v>187</v>
      </c>
      <c r="B943" s="36">
        <f>SUM(B931:B942)</f>
        <v>10</v>
      </c>
      <c r="C943" s="36">
        <f>SUM(C931:C942)</f>
        <v>0</v>
      </c>
      <c r="D943" s="36">
        <f>SUM(D931:D942)</f>
        <v>0</v>
      </c>
    </row>
    <row r="944" spans="1:4" ht="24" customHeight="1"/>
    <row r="945" spans="1:4" ht="24" customHeight="1"/>
    <row r="946" spans="1:4" ht="24" customHeight="1"/>
    <row r="947" spans="1:4" ht="24" customHeight="1"/>
    <row r="948" spans="1:4" ht="24" customHeight="1"/>
    <row r="949" spans="1:4" ht="24" customHeight="1"/>
    <row r="950" spans="1:4" ht="24" customHeight="1"/>
    <row r="951" spans="1:4" ht="24" customHeight="1"/>
    <row r="952" spans="1:4" ht="24" customHeight="1"/>
    <row r="953" spans="1:4" ht="24" customHeight="1">
      <c r="D953" s="42" t="s">
        <v>1118</v>
      </c>
    </row>
    <row r="954" spans="1:4" ht="24" customHeight="1">
      <c r="D954" s="42" t="s">
        <v>640</v>
      </c>
    </row>
    <row r="955" spans="1:4" ht="24" customHeight="1"/>
    <row r="956" spans="1:4" ht="60.75" customHeight="1">
      <c r="A956" s="141" t="s">
        <v>1113</v>
      </c>
      <c r="B956" s="141"/>
      <c r="C956" s="141"/>
      <c r="D956" s="141"/>
    </row>
    <row r="957" spans="1:4" ht="24" customHeight="1">
      <c r="A957" s="5"/>
      <c r="B957" s="135"/>
      <c r="D957" s="42" t="s">
        <v>236</v>
      </c>
    </row>
    <row r="958" spans="1:4" ht="39" customHeight="1">
      <c r="A958" s="39" t="s">
        <v>85</v>
      </c>
      <c r="B958" s="40" t="s">
        <v>308</v>
      </c>
      <c r="C958" s="40" t="s">
        <v>639</v>
      </c>
      <c r="D958" s="40" t="s">
        <v>798</v>
      </c>
    </row>
    <row r="959" spans="1:4" ht="24" customHeight="1">
      <c r="A959" s="33" t="s">
        <v>66</v>
      </c>
      <c r="B959" s="32">
        <v>7.1</v>
      </c>
      <c r="C959" s="32"/>
      <c r="D959" s="32"/>
    </row>
    <row r="960" spans="1:4" ht="24" customHeight="1">
      <c r="A960" s="7" t="s">
        <v>65</v>
      </c>
      <c r="B960" s="32">
        <v>15</v>
      </c>
      <c r="C960" s="32"/>
      <c r="D960" s="32"/>
    </row>
    <row r="961" spans="1:4" ht="24" customHeight="1">
      <c r="A961" s="33" t="s">
        <v>67</v>
      </c>
      <c r="B961" s="32"/>
      <c r="C961" s="32"/>
      <c r="D961" s="32"/>
    </row>
    <row r="962" spans="1:4" ht="24" customHeight="1">
      <c r="A962" s="33" t="s">
        <v>68</v>
      </c>
      <c r="B962" s="32"/>
      <c r="C962" s="32"/>
      <c r="D962" s="32"/>
    </row>
    <row r="963" spans="1:4" ht="24" customHeight="1">
      <c r="A963" s="33" t="s">
        <v>69</v>
      </c>
      <c r="B963" s="32">
        <v>7.1</v>
      </c>
      <c r="C963" s="32"/>
      <c r="D963" s="32"/>
    </row>
    <row r="964" spans="1:4" ht="24" customHeight="1">
      <c r="A964" s="33" t="s">
        <v>12</v>
      </c>
      <c r="B964" s="32"/>
      <c r="C964" s="32"/>
      <c r="D964" s="32"/>
    </row>
    <row r="965" spans="1:4" ht="24" customHeight="1">
      <c r="A965" s="33" t="s">
        <v>13</v>
      </c>
      <c r="B965" s="32"/>
      <c r="C965" s="32"/>
      <c r="D965" s="32"/>
    </row>
    <row r="966" spans="1:4" ht="24" customHeight="1">
      <c r="A966" s="33" t="s">
        <v>14</v>
      </c>
      <c r="B966" s="32"/>
      <c r="C966" s="32"/>
      <c r="D966" s="32"/>
    </row>
    <row r="967" spans="1:4" ht="24" customHeight="1">
      <c r="A967" s="33" t="s">
        <v>15</v>
      </c>
      <c r="B967" s="32">
        <v>25</v>
      </c>
      <c r="C967" s="32"/>
      <c r="D967" s="32"/>
    </row>
    <row r="968" spans="1:4" ht="24" customHeight="1">
      <c r="A968" s="33" t="s">
        <v>16</v>
      </c>
      <c r="B968" s="32"/>
      <c r="C968" s="32"/>
      <c r="D968" s="32"/>
    </row>
    <row r="969" spans="1:4" ht="24" customHeight="1">
      <c r="A969" s="33" t="s">
        <v>185</v>
      </c>
      <c r="B969" s="32"/>
      <c r="C969" s="32"/>
      <c r="D969" s="32"/>
    </row>
    <row r="970" spans="1:4" ht="24" customHeight="1">
      <c r="A970" s="33" t="s">
        <v>186</v>
      </c>
      <c r="B970" s="32"/>
      <c r="C970" s="32"/>
      <c r="D970" s="32"/>
    </row>
    <row r="971" spans="1:4" ht="24" customHeight="1">
      <c r="A971" s="34" t="s">
        <v>187</v>
      </c>
      <c r="B971" s="36">
        <f>SUM(B959:B970)</f>
        <v>54.2</v>
      </c>
      <c r="C971" s="36">
        <f>SUM(C959:C970)</f>
        <v>0</v>
      </c>
      <c r="D971" s="36">
        <f>SUM(D959:D970)</f>
        <v>0</v>
      </c>
    </row>
    <row r="972" spans="1:4" ht="24" customHeight="1"/>
    <row r="973" spans="1:4" ht="24" customHeight="1"/>
    <row r="974" spans="1:4" ht="24" customHeight="1"/>
    <row r="975" spans="1:4" ht="24" customHeight="1"/>
    <row r="976" spans="1:4" ht="24" customHeight="1"/>
    <row r="977" spans="1:4" ht="24" customHeight="1"/>
    <row r="978" spans="1:4" ht="24" customHeight="1"/>
    <row r="979" spans="1:4" ht="24" customHeight="1"/>
    <row r="980" spans="1:4" ht="24" customHeight="1"/>
    <row r="981" spans="1:4" ht="24" customHeight="1"/>
    <row r="982" spans="1:4" ht="24" customHeight="1">
      <c r="D982" s="42" t="s">
        <v>1119</v>
      </c>
    </row>
    <row r="983" spans="1:4" ht="24" customHeight="1">
      <c r="D983" s="42" t="s">
        <v>640</v>
      </c>
    </row>
    <row r="984" spans="1:4" ht="24" customHeight="1"/>
    <row r="985" spans="1:4" ht="95.25" customHeight="1">
      <c r="A985" s="141" t="s">
        <v>1114</v>
      </c>
      <c r="B985" s="141"/>
      <c r="C985" s="141"/>
      <c r="D985" s="141"/>
    </row>
    <row r="986" spans="1:4" ht="24" customHeight="1">
      <c r="A986" s="5"/>
      <c r="B986" s="135"/>
      <c r="D986" s="42" t="s">
        <v>236</v>
      </c>
    </row>
    <row r="987" spans="1:4" ht="31.5" customHeight="1">
      <c r="A987" s="39" t="s">
        <v>85</v>
      </c>
      <c r="B987" s="40" t="s">
        <v>308</v>
      </c>
      <c r="C987" s="40" t="s">
        <v>639</v>
      </c>
      <c r="D987" s="40" t="s">
        <v>798</v>
      </c>
    </row>
    <row r="988" spans="1:4" ht="24" customHeight="1">
      <c r="A988" s="33" t="s">
        <v>66</v>
      </c>
      <c r="B988" s="32"/>
      <c r="C988" s="32"/>
      <c r="D988" s="32"/>
    </row>
    <row r="989" spans="1:4" ht="24" customHeight="1">
      <c r="A989" s="7" t="s">
        <v>65</v>
      </c>
      <c r="B989" s="32"/>
      <c r="C989" s="32"/>
      <c r="D989" s="32"/>
    </row>
    <row r="990" spans="1:4" ht="24" customHeight="1">
      <c r="A990" s="33" t="s">
        <v>67</v>
      </c>
      <c r="B990" s="32"/>
      <c r="C990" s="32"/>
      <c r="D990" s="32"/>
    </row>
    <row r="991" spans="1:4" ht="24" customHeight="1">
      <c r="A991" s="33" t="s">
        <v>68</v>
      </c>
      <c r="B991" s="32"/>
      <c r="C991" s="32"/>
      <c r="D991" s="32"/>
    </row>
    <row r="992" spans="1:4" ht="24" customHeight="1">
      <c r="A992" s="33" t="s">
        <v>69</v>
      </c>
      <c r="B992" s="32">
        <v>613</v>
      </c>
      <c r="C992" s="32"/>
      <c r="D992" s="32"/>
    </row>
    <row r="993" spans="1:4" ht="24" customHeight="1">
      <c r="A993" s="33" t="s">
        <v>12</v>
      </c>
      <c r="B993" s="32"/>
      <c r="C993" s="32"/>
      <c r="D993" s="32"/>
    </row>
    <row r="994" spans="1:4" ht="24" customHeight="1">
      <c r="A994" s="33" t="s">
        <v>13</v>
      </c>
      <c r="B994" s="32"/>
      <c r="C994" s="32"/>
      <c r="D994" s="32"/>
    </row>
    <row r="995" spans="1:4" ht="24" customHeight="1">
      <c r="A995" s="33" t="s">
        <v>14</v>
      </c>
      <c r="B995" s="32">
        <v>997</v>
      </c>
      <c r="C995" s="32"/>
      <c r="D995" s="32"/>
    </row>
    <row r="996" spans="1:4" ht="24" customHeight="1">
      <c r="A996" s="33" t="s">
        <v>15</v>
      </c>
      <c r="B996" s="32"/>
      <c r="C996" s="32"/>
      <c r="D996" s="32"/>
    </row>
    <row r="997" spans="1:4" ht="24" customHeight="1">
      <c r="A997" s="33" t="s">
        <v>16</v>
      </c>
      <c r="B997" s="32"/>
      <c r="C997" s="32"/>
      <c r="D997" s="32"/>
    </row>
    <row r="998" spans="1:4" ht="24" customHeight="1">
      <c r="A998" s="33" t="s">
        <v>185</v>
      </c>
      <c r="B998" s="32">
        <v>654</v>
      </c>
      <c r="C998" s="32"/>
      <c r="D998" s="32"/>
    </row>
    <row r="999" spans="1:4" ht="24" customHeight="1">
      <c r="A999" s="33" t="s">
        <v>186</v>
      </c>
      <c r="B999" s="32"/>
      <c r="C999" s="32"/>
      <c r="D999" s="32"/>
    </row>
    <row r="1000" spans="1:4" ht="24" customHeight="1">
      <c r="A1000" s="34" t="s">
        <v>187</v>
      </c>
      <c r="B1000" s="36">
        <f>SUM(B988:B999)</f>
        <v>2264</v>
      </c>
      <c r="C1000" s="36">
        <f>SUM(C988:C999)</f>
        <v>0</v>
      </c>
      <c r="D1000" s="36">
        <f>SUM(D988:D999)</f>
        <v>0</v>
      </c>
    </row>
    <row r="1001" spans="1:4" ht="24" customHeight="1"/>
    <row r="1002" spans="1:4" ht="24" customHeight="1"/>
    <row r="1003" spans="1:4" ht="24" customHeight="1"/>
    <row r="1004" spans="1:4" ht="24" customHeight="1"/>
    <row r="1005" spans="1:4" ht="24" customHeight="1"/>
    <row r="1006" spans="1:4" ht="24" customHeight="1"/>
    <row r="1007" spans="1:4" ht="24" customHeight="1"/>
    <row r="1008" spans="1:4" ht="24" customHeight="1"/>
    <row r="1009" spans="1:4" ht="24" customHeight="1"/>
    <row r="1010" spans="1:4" ht="24" customHeight="1">
      <c r="D1010" s="42" t="s">
        <v>1120</v>
      </c>
    </row>
    <row r="1011" spans="1:4" ht="24" customHeight="1">
      <c r="D1011" s="42" t="s">
        <v>640</v>
      </c>
    </row>
    <row r="1012" spans="1:4" ht="24" customHeight="1">
      <c r="D1012" s="42"/>
    </row>
    <row r="1013" spans="1:4" ht="63" customHeight="1">
      <c r="A1013" s="141" t="s">
        <v>1115</v>
      </c>
      <c r="B1013" s="141"/>
      <c r="C1013" s="141"/>
      <c r="D1013" s="141"/>
    </row>
    <row r="1014" spans="1:4" ht="24" customHeight="1">
      <c r="A1014" s="5"/>
      <c r="B1014" s="135"/>
      <c r="D1014" s="42" t="s">
        <v>236</v>
      </c>
    </row>
    <row r="1015" spans="1:4" ht="36.75" customHeight="1">
      <c r="A1015" s="39" t="s">
        <v>85</v>
      </c>
      <c r="B1015" s="40" t="s">
        <v>308</v>
      </c>
      <c r="C1015" s="40" t="s">
        <v>639</v>
      </c>
      <c r="D1015" s="40" t="s">
        <v>798</v>
      </c>
    </row>
    <row r="1016" spans="1:4" ht="24" customHeight="1">
      <c r="A1016" s="33" t="s">
        <v>66</v>
      </c>
      <c r="B1016" s="32"/>
      <c r="C1016" s="32"/>
      <c r="D1016" s="32"/>
    </row>
    <row r="1017" spans="1:4" ht="24" customHeight="1">
      <c r="A1017" s="7" t="s">
        <v>65</v>
      </c>
      <c r="B1017" s="32">
        <v>572.79999999999995</v>
      </c>
      <c r="C1017" s="32"/>
      <c r="D1017" s="32"/>
    </row>
    <row r="1018" spans="1:4" ht="24" customHeight="1">
      <c r="A1018" s="33" t="s">
        <v>67</v>
      </c>
      <c r="B1018" s="32"/>
      <c r="C1018" s="32"/>
      <c r="D1018" s="32"/>
    </row>
    <row r="1019" spans="1:4" ht="24" customHeight="1">
      <c r="A1019" s="33" t="s">
        <v>68</v>
      </c>
      <c r="B1019" s="32"/>
      <c r="C1019" s="32"/>
      <c r="D1019" s="32"/>
    </row>
    <row r="1020" spans="1:4" ht="24" customHeight="1">
      <c r="A1020" s="33" t="s">
        <v>69</v>
      </c>
      <c r="B1020" s="32"/>
      <c r="C1020" s="32"/>
      <c r="D1020" s="32"/>
    </row>
    <row r="1021" spans="1:4" ht="24" customHeight="1">
      <c r="A1021" s="33" t="s">
        <v>12</v>
      </c>
      <c r="B1021" s="32"/>
      <c r="C1021" s="32"/>
      <c r="D1021" s="32"/>
    </row>
    <row r="1022" spans="1:4" ht="24" customHeight="1">
      <c r="A1022" s="33" t="s">
        <v>13</v>
      </c>
      <c r="B1022" s="32"/>
      <c r="C1022" s="32"/>
      <c r="D1022" s="32"/>
    </row>
    <row r="1023" spans="1:4" ht="24" customHeight="1">
      <c r="A1023" s="33" t="s">
        <v>14</v>
      </c>
      <c r="B1023" s="32"/>
      <c r="C1023" s="32"/>
      <c r="D1023" s="32"/>
    </row>
    <row r="1024" spans="1:4" ht="24" customHeight="1">
      <c r="A1024" s="33" t="s">
        <v>15</v>
      </c>
      <c r="B1024" s="32"/>
      <c r="C1024" s="32"/>
      <c r="D1024" s="32"/>
    </row>
    <row r="1025" spans="1:4" ht="24" customHeight="1">
      <c r="A1025" s="33" t="s">
        <v>16</v>
      </c>
      <c r="B1025" s="55"/>
      <c r="C1025" s="32"/>
      <c r="D1025" s="32"/>
    </row>
    <row r="1026" spans="1:4" ht="24" customHeight="1">
      <c r="A1026" s="33" t="s">
        <v>185</v>
      </c>
      <c r="B1026" s="32"/>
      <c r="C1026" s="32"/>
      <c r="D1026" s="32"/>
    </row>
    <row r="1027" spans="1:4" ht="24" customHeight="1">
      <c r="A1027" s="33" t="s">
        <v>186</v>
      </c>
      <c r="B1027" s="32"/>
      <c r="C1027" s="32"/>
      <c r="D1027" s="32"/>
    </row>
    <row r="1028" spans="1:4" ht="24" customHeight="1">
      <c r="A1028" s="34" t="s">
        <v>187</v>
      </c>
      <c r="B1028" s="36">
        <f>SUM(B1016:B1027)</f>
        <v>572.79999999999995</v>
      </c>
      <c r="C1028" s="36">
        <f>SUM(C1016:C1027)</f>
        <v>0</v>
      </c>
      <c r="D1028" s="36">
        <f>SUM(D1016:D1027)</f>
        <v>0</v>
      </c>
    </row>
    <row r="1029" spans="1:4" ht="24" customHeight="1"/>
    <row r="1030" spans="1:4" ht="24" customHeight="1"/>
    <row r="1031" spans="1:4" ht="24" customHeight="1"/>
    <row r="1032" spans="1:4" ht="24" customHeight="1"/>
    <row r="1033" spans="1:4" ht="24" customHeight="1"/>
    <row r="1034" spans="1:4" ht="24" customHeight="1"/>
    <row r="1035" spans="1:4" ht="24" customHeight="1"/>
    <row r="1036" spans="1:4" ht="24" customHeight="1"/>
    <row r="1037" spans="1:4" ht="24" customHeight="1"/>
    <row r="1038" spans="1:4" ht="24" customHeight="1"/>
    <row r="1039" spans="1:4" ht="24" customHeight="1">
      <c r="D1039" s="42" t="s">
        <v>1121</v>
      </c>
    </row>
    <row r="1040" spans="1:4" ht="24" customHeight="1">
      <c r="D1040" s="42" t="s">
        <v>640</v>
      </c>
    </row>
    <row r="1041" spans="1:4" ht="24" customHeight="1"/>
    <row r="1042" spans="1:4" ht="64.5" customHeight="1">
      <c r="A1042" s="141" t="s">
        <v>1112</v>
      </c>
      <c r="B1042" s="141"/>
      <c r="C1042" s="141"/>
      <c r="D1042" s="141"/>
    </row>
    <row r="1043" spans="1:4" ht="24" customHeight="1">
      <c r="A1043" s="5"/>
      <c r="B1043" s="135"/>
      <c r="D1043" s="42" t="s">
        <v>236</v>
      </c>
    </row>
    <row r="1044" spans="1:4" ht="34.5" customHeight="1">
      <c r="A1044" s="39" t="s">
        <v>85</v>
      </c>
      <c r="B1044" s="40" t="s">
        <v>308</v>
      </c>
      <c r="C1044" s="40" t="s">
        <v>639</v>
      </c>
      <c r="D1044" s="40" t="s">
        <v>798</v>
      </c>
    </row>
    <row r="1045" spans="1:4" ht="24" customHeight="1">
      <c r="A1045" s="33" t="s">
        <v>66</v>
      </c>
      <c r="B1045" s="32"/>
      <c r="C1045" s="32"/>
      <c r="D1045" s="32"/>
    </row>
    <row r="1046" spans="1:4" ht="24" customHeight="1">
      <c r="A1046" s="7" t="s">
        <v>65</v>
      </c>
      <c r="B1046" s="32"/>
      <c r="C1046" s="32"/>
      <c r="D1046" s="32"/>
    </row>
    <row r="1047" spans="1:4" ht="24" customHeight="1">
      <c r="A1047" s="33" t="s">
        <v>67</v>
      </c>
      <c r="B1047" s="32"/>
      <c r="C1047" s="32"/>
      <c r="D1047" s="32"/>
    </row>
    <row r="1048" spans="1:4" ht="24" customHeight="1">
      <c r="A1048" s="33" t="s">
        <v>68</v>
      </c>
      <c r="B1048" s="32"/>
      <c r="C1048" s="32"/>
      <c r="D1048" s="32"/>
    </row>
    <row r="1049" spans="1:4" ht="24" customHeight="1">
      <c r="A1049" s="33" t="s">
        <v>69</v>
      </c>
      <c r="B1049" s="32"/>
      <c r="C1049" s="32"/>
      <c r="D1049" s="32"/>
    </row>
    <row r="1050" spans="1:4" ht="24" customHeight="1">
      <c r="A1050" s="33" t="s">
        <v>12</v>
      </c>
      <c r="B1050" s="32"/>
      <c r="C1050" s="32"/>
      <c r="D1050" s="32"/>
    </row>
    <row r="1051" spans="1:4" ht="24" customHeight="1">
      <c r="A1051" s="33" t="s">
        <v>13</v>
      </c>
      <c r="B1051" s="32"/>
      <c r="C1051" s="32"/>
      <c r="D1051" s="32"/>
    </row>
    <row r="1052" spans="1:4" ht="24" customHeight="1">
      <c r="A1052" s="33" t="s">
        <v>14</v>
      </c>
      <c r="B1052" s="32"/>
      <c r="C1052" s="32"/>
      <c r="D1052" s="32"/>
    </row>
    <row r="1053" spans="1:4" ht="24" customHeight="1">
      <c r="A1053" s="33" t="s">
        <v>15</v>
      </c>
      <c r="B1053" s="32"/>
      <c r="C1053" s="32"/>
      <c r="D1053" s="32"/>
    </row>
    <row r="1054" spans="1:4" ht="24" customHeight="1">
      <c r="A1054" s="33" t="s">
        <v>16</v>
      </c>
      <c r="B1054" s="32"/>
      <c r="C1054" s="32"/>
      <c r="D1054" s="32"/>
    </row>
    <row r="1055" spans="1:4" ht="24" customHeight="1">
      <c r="A1055" s="33" t="s">
        <v>185</v>
      </c>
      <c r="B1055" s="32">
        <v>30</v>
      </c>
      <c r="C1055" s="32"/>
      <c r="D1055" s="32"/>
    </row>
    <row r="1056" spans="1:4" ht="24" customHeight="1">
      <c r="A1056" s="33" t="s">
        <v>186</v>
      </c>
      <c r="B1056" s="32"/>
      <c r="C1056" s="32"/>
      <c r="D1056" s="32"/>
    </row>
    <row r="1057" spans="1:4" ht="24" customHeight="1">
      <c r="A1057" s="34" t="s">
        <v>187</v>
      </c>
      <c r="B1057" s="36">
        <f>SUM(B1045:B1056)</f>
        <v>30</v>
      </c>
      <c r="C1057" s="36">
        <f>SUM(C1045:C1056)</f>
        <v>0</v>
      </c>
      <c r="D1057" s="36">
        <f>SUM(D1045:D1056)</f>
        <v>0</v>
      </c>
    </row>
    <row r="1058" spans="1:4" ht="24" customHeight="1"/>
    <row r="1059" spans="1:4" ht="24" customHeight="1"/>
    <row r="1060" spans="1:4" ht="24" customHeight="1"/>
    <row r="1061" spans="1:4" ht="24" customHeight="1"/>
    <row r="1062" spans="1:4" ht="24" customHeight="1"/>
    <row r="1063" spans="1:4" ht="24" customHeight="1"/>
    <row r="1064" spans="1:4" ht="24" customHeight="1"/>
    <row r="1065" spans="1:4" ht="24" customHeight="1"/>
    <row r="1066" spans="1:4" ht="24" customHeight="1"/>
    <row r="1067" spans="1:4" ht="24" customHeight="1"/>
    <row r="1068" spans="1:4" ht="24" customHeight="1">
      <c r="D1068" s="42" t="s">
        <v>1122</v>
      </c>
    </row>
    <row r="1069" spans="1:4" ht="24" customHeight="1">
      <c r="D1069" s="42" t="s">
        <v>640</v>
      </c>
    </row>
    <row r="1070" spans="1:4" ht="24" customHeight="1"/>
    <row r="1071" spans="1:4" ht="69" customHeight="1">
      <c r="A1071" s="141" t="s">
        <v>1116</v>
      </c>
      <c r="B1071" s="141"/>
      <c r="C1071" s="141"/>
      <c r="D1071" s="141"/>
    </row>
    <row r="1072" spans="1:4" ht="24" customHeight="1">
      <c r="A1072" s="5"/>
      <c r="B1072" s="135"/>
      <c r="D1072" s="42" t="s">
        <v>236</v>
      </c>
    </row>
    <row r="1073" spans="1:4" ht="33.75" customHeight="1">
      <c r="A1073" s="39" t="s">
        <v>85</v>
      </c>
      <c r="B1073" s="40" t="s">
        <v>308</v>
      </c>
      <c r="C1073" s="40" t="s">
        <v>639</v>
      </c>
      <c r="D1073" s="40" t="s">
        <v>798</v>
      </c>
    </row>
    <row r="1074" spans="1:4" ht="24" customHeight="1">
      <c r="A1074" s="33" t="s">
        <v>66</v>
      </c>
      <c r="B1074" s="32"/>
      <c r="C1074" s="32"/>
      <c r="D1074" s="32"/>
    </row>
    <row r="1075" spans="1:4" ht="24" customHeight="1">
      <c r="A1075" s="7" t="s">
        <v>65</v>
      </c>
      <c r="B1075" s="32">
        <v>96</v>
      </c>
      <c r="C1075" s="32"/>
      <c r="D1075" s="32"/>
    </row>
    <row r="1076" spans="1:4" ht="24" customHeight="1">
      <c r="A1076" s="33" t="s">
        <v>67</v>
      </c>
      <c r="B1076" s="32"/>
      <c r="C1076" s="32"/>
      <c r="D1076" s="32"/>
    </row>
    <row r="1077" spans="1:4" ht="24" customHeight="1">
      <c r="A1077" s="33" t="s">
        <v>68</v>
      </c>
      <c r="B1077" s="32"/>
      <c r="C1077" s="32"/>
      <c r="D1077" s="32"/>
    </row>
    <row r="1078" spans="1:4" ht="24" customHeight="1">
      <c r="A1078" s="33" t="s">
        <v>69</v>
      </c>
      <c r="B1078" s="32"/>
      <c r="C1078" s="32"/>
      <c r="D1078" s="32"/>
    </row>
    <row r="1079" spans="1:4" ht="24" customHeight="1">
      <c r="A1079" s="33" t="s">
        <v>12</v>
      </c>
      <c r="B1079" s="32"/>
      <c r="C1079" s="32"/>
      <c r="D1079" s="32"/>
    </row>
    <row r="1080" spans="1:4" ht="24" customHeight="1">
      <c r="A1080" s="33" t="s">
        <v>13</v>
      </c>
      <c r="B1080" s="32"/>
      <c r="C1080" s="32"/>
      <c r="D1080" s="32"/>
    </row>
    <row r="1081" spans="1:4" ht="24" customHeight="1">
      <c r="A1081" s="33" t="s">
        <v>14</v>
      </c>
      <c r="B1081" s="32"/>
      <c r="C1081" s="32"/>
      <c r="D1081" s="32"/>
    </row>
    <row r="1082" spans="1:4" ht="24" customHeight="1">
      <c r="A1082" s="33" t="s">
        <v>15</v>
      </c>
      <c r="B1082" s="32"/>
      <c r="C1082" s="32"/>
      <c r="D1082" s="32"/>
    </row>
    <row r="1083" spans="1:4" ht="24" customHeight="1">
      <c r="A1083" s="33" t="s">
        <v>16</v>
      </c>
      <c r="B1083" s="32"/>
      <c r="C1083" s="32"/>
      <c r="D1083" s="32"/>
    </row>
    <row r="1084" spans="1:4" ht="24" customHeight="1">
      <c r="A1084" s="33" t="s">
        <v>185</v>
      </c>
      <c r="B1084" s="32"/>
      <c r="C1084" s="32"/>
      <c r="D1084" s="32"/>
    </row>
    <row r="1085" spans="1:4" ht="24" customHeight="1">
      <c r="A1085" s="33" t="s">
        <v>186</v>
      </c>
      <c r="B1085" s="32"/>
      <c r="C1085" s="32"/>
      <c r="D1085" s="32"/>
    </row>
    <row r="1086" spans="1:4" ht="24" customHeight="1">
      <c r="A1086" s="34" t="s">
        <v>187</v>
      </c>
      <c r="B1086" s="36">
        <f>SUM(B1074:B1085)</f>
        <v>96</v>
      </c>
      <c r="C1086" s="36">
        <f>SUM(C1074:C1085)</f>
        <v>0</v>
      </c>
      <c r="D1086" s="36">
        <f>SUM(D1074:D1085)</f>
        <v>0</v>
      </c>
    </row>
    <row r="1087" spans="1:4" ht="24" customHeight="1"/>
    <row r="1088" spans="1:4" ht="24" customHeight="1"/>
    <row r="1089" ht="24" customHeight="1"/>
    <row r="1090" ht="24" customHeight="1"/>
    <row r="1091" ht="24" customHeight="1"/>
    <row r="1092" ht="24" customHeight="1"/>
    <row r="1093" ht="24" customHeight="1"/>
  </sheetData>
  <mergeCells count="39">
    <mergeCell ref="A1013:D1013"/>
    <mergeCell ref="A1042:D1042"/>
    <mergeCell ref="A1071:D1071"/>
    <mergeCell ref="A871:D871"/>
    <mergeCell ref="A899:D899"/>
    <mergeCell ref="A928:D928"/>
    <mergeCell ref="A956:D956"/>
    <mergeCell ref="A985:D985"/>
    <mergeCell ref="A223:D223"/>
    <mergeCell ref="A147:D147"/>
    <mergeCell ref="A174:D174"/>
    <mergeCell ref="A197:D197"/>
    <mergeCell ref="A14:D14"/>
    <mergeCell ref="A38:D38"/>
    <mergeCell ref="A65:D65"/>
    <mergeCell ref="A92:D92"/>
    <mergeCell ref="A119:D119"/>
    <mergeCell ref="A251:D251"/>
    <mergeCell ref="A279:D279"/>
    <mergeCell ref="A307:D307"/>
    <mergeCell ref="A334:D334"/>
    <mergeCell ref="A363:D363"/>
    <mergeCell ref="A605:D605"/>
    <mergeCell ref="A661:D661"/>
    <mergeCell ref="A693:D693"/>
    <mergeCell ref="A725:D725"/>
    <mergeCell ref="A390:D390"/>
    <mergeCell ref="A415:D415"/>
    <mergeCell ref="A442:D442"/>
    <mergeCell ref="A468:D468"/>
    <mergeCell ref="A494:D494"/>
    <mergeCell ref="A520:D520"/>
    <mergeCell ref="A548:D548"/>
    <mergeCell ref="A576:D576"/>
    <mergeCell ref="A758:D758"/>
    <mergeCell ref="A787:D787"/>
    <mergeCell ref="A813:D813"/>
    <mergeCell ref="A842:D842"/>
    <mergeCell ref="A633:D633"/>
  </mergeCells>
  <phoneticPr fontId="6" type="noConversion"/>
  <pageMargins left="0.88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прил 2</vt:lpstr>
      <vt:lpstr>прил 3</vt:lpstr>
      <vt:lpstr>прил 4</vt:lpstr>
      <vt:lpstr>прил 8</vt:lpstr>
      <vt:lpstr>прил 15</vt:lpstr>
    </vt:vector>
  </TitlesOfParts>
  <Company>GFU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Елена Анатольевна</cp:lastModifiedBy>
  <cp:lastPrinted>2024-08-09T11:13:01Z</cp:lastPrinted>
  <dcterms:created xsi:type="dcterms:W3CDTF">2004-11-15T11:25:47Z</dcterms:created>
  <dcterms:modified xsi:type="dcterms:W3CDTF">2024-09-02T08:56:23Z</dcterms:modified>
</cp:coreProperties>
</file>