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-375" windowWidth="28215" windowHeight="13140" tabRatio="601" activeTab="5"/>
  </bookViews>
  <sheets>
    <sheet name="прил 1" sheetId="47" r:id="rId1"/>
    <sheet name="прил 2" sheetId="1" r:id="rId2"/>
    <sheet name="прил 3" sheetId="52" r:id="rId3"/>
    <sheet name="прил 4" sheetId="49" r:id="rId4"/>
    <sheet name="прил 5,6" sheetId="18" r:id="rId5"/>
    <sheet name="прил 7" sheetId="42" r:id="rId6"/>
  </sheets>
  <definedNames>
    <definedName name="_xlnm.Print_Titles" localSheetId="1">'прил 2'!#REF!</definedName>
  </definedNames>
  <calcPr calcId="124519"/>
</workbook>
</file>

<file path=xl/calcChain.xml><?xml version="1.0" encoding="utf-8"?>
<calcChain xmlns="http://schemas.openxmlformats.org/spreadsheetml/2006/main">
  <c r="G438" i="1"/>
  <c r="G439"/>
  <c r="F496" i="47"/>
  <c r="I493" i="1"/>
  <c r="H493"/>
  <c r="G493"/>
  <c r="H360" i="47"/>
  <c r="G360"/>
  <c r="F360"/>
  <c r="G459" i="1" l="1"/>
  <c r="G462"/>
  <c r="I477" l="1"/>
  <c r="H477"/>
  <c r="G477"/>
  <c r="I487"/>
  <c r="H487"/>
  <c r="G487"/>
  <c r="F9" i="52"/>
  <c r="I48" i="1" l="1"/>
  <c r="H48"/>
  <c r="H45" s="1"/>
  <c r="H44" s="1"/>
  <c r="H43" s="1"/>
  <c r="H42" s="1"/>
  <c r="G48"/>
  <c r="G46"/>
  <c r="I45"/>
  <c r="I44" s="1"/>
  <c r="I43" s="1"/>
  <c r="I42" s="1"/>
  <c r="I40"/>
  <c r="I39" s="1"/>
  <c r="H40"/>
  <c r="H37" s="1"/>
  <c r="G40"/>
  <c r="G37" s="1"/>
  <c r="G34"/>
  <c r="G33" s="1"/>
  <c r="G31" s="1"/>
  <c r="G30" s="1"/>
  <c r="G28"/>
  <c r="G26" s="1"/>
  <c r="G25" s="1"/>
  <c r="I23"/>
  <c r="I22" s="1"/>
  <c r="I21" s="1"/>
  <c r="H23"/>
  <c r="H22" s="1"/>
  <c r="H21" s="1"/>
  <c r="G23"/>
  <c r="G22" s="1"/>
  <c r="G21" s="1"/>
  <c r="I17"/>
  <c r="I16" s="1"/>
  <c r="I15" s="1"/>
  <c r="H17"/>
  <c r="H16" s="1"/>
  <c r="H15" s="1"/>
  <c r="G17"/>
  <c r="G16" s="1"/>
  <c r="G15" s="1"/>
  <c r="H490" i="47"/>
  <c r="G490"/>
  <c r="F490"/>
  <c r="H488"/>
  <c r="G488"/>
  <c r="F488"/>
  <c r="H486"/>
  <c r="G486"/>
  <c r="F486"/>
  <c r="I593" i="1"/>
  <c r="H593"/>
  <c r="G593"/>
  <c r="I591"/>
  <c r="H591"/>
  <c r="G591"/>
  <c r="I589"/>
  <c r="H589"/>
  <c r="G589"/>
  <c r="I575"/>
  <c r="H575"/>
  <c r="G575"/>
  <c r="H399" i="47"/>
  <c r="G399"/>
  <c r="F399"/>
  <c r="H14" i="1" l="1"/>
  <c r="H13" s="1"/>
  <c r="H12" s="1"/>
  <c r="I37"/>
  <c r="G14"/>
  <c r="G13" s="1"/>
  <c r="G12" s="1"/>
  <c r="G39"/>
  <c r="G36" s="1"/>
  <c r="G45"/>
  <c r="G44" s="1"/>
  <c r="G43" s="1"/>
  <c r="G42" s="1"/>
  <c r="G32"/>
  <c r="I14"/>
  <c r="I13" s="1"/>
  <c r="I12" s="1"/>
  <c r="G27"/>
  <c r="I38"/>
  <c r="I36"/>
  <c r="G38"/>
  <c r="H39"/>
  <c r="G485" i="47"/>
  <c r="G484" s="1"/>
  <c r="H485"/>
  <c r="H484" s="1"/>
  <c r="F485"/>
  <c r="F484" s="1"/>
  <c r="G588" i="1"/>
  <c r="G587" s="1"/>
  <c r="H588"/>
  <c r="H587" s="1"/>
  <c r="I588"/>
  <c r="I587" s="1"/>
  <c r="F262" i="47"/>
  <c r="F261" s="1"/>
  <c r="G229" i="1"/>
  <c r="G228" s="1"/>
  <c r="I88"/>
  <c r="H88"/>
  <c r="G88"/>
  <c r="H49" i="47"/>
  <c r="G49"/>
  <c r="F49"/>
  <c r="H530"/>
  <c r="G530"/>
  <c r="F530"/>
  <c r="G11" i="1" l="1"/>
  <c r="I11"/>
  <c r="H38"/>
  <c r="H36"/>
  <c r="H11" s="1"/>
  <c r="I459"/>
  <c r="I458" s="1"/>
  <c r="I457" s="1"/>
  <c r="I456" s="1"/>
  <c r="H459"/>
  <c r="H458" s="1"/>
  <c r="H457" s="1"/>
  <c r="H456" s="1"/>
  <c r="G458"/>
  <c r="G457" s="1"/>
  <c r="G456" s="1"/>
  <c r="I455" l="1"/>
  <c r="G455"/>
  <c r="H455"/>
  <c r="I448"/>
  <c r="H448"/>
  <c r="G448"/>
  <c r="I534" l="1"/>
  <c r="H534"/>
  <c r="G534"/>
  <c r="I532"/>
  <c r="H532"/>
  <c r="G532"/>
  <c r="I528"/>
  <c r="I527" s="1"/>
  <c r="I526" s="1"/>
  <c r="H528"/>
  <c r="H527" s="1"/>
  <c r="H526" s="1"/>
  <c r="G528"/>
  <c r="G527" s="1"/>
  <c r="G526" s="1"/>
  <c r="I524"/>
  <c r="I522" s="1"/>
  <c r="H524"/>
  <c r="H523" s="1"/>
  <c r="G524"/>
  <c r="G523" s="1"/>
  <c r="I450"/>
  <c r="H450"/>
  <c r="G450"/>
  <c r="G522" l="1"/>
  <c r="G531"/>
  <c r="G530" s="1"/>
  <c r="I523"/>
  <c r="H531"/>
  <c r="H530" s="1"/>
  <c r="H522"/>
  <c r="I531"/>
  <c r="I530" s="1"/>
  <c r="I521" s="1"/>
  <c r="I520" s="1"/>
  <c r="H401" i="47"/>
  <c r="G401"/>
  <c r="F401"/>
  <c r="G521" i="1" l="1"/>
  <c r="G520" s="1"/>
  <c r="H521"/>
  <c r="H520" s="1"/>
  <c r="I667"/>
  <c r="I666" s="1"/>
  <c r="I673"/>
  <c r="H673"/>
  <c r="G673"/>
  <c r="I671"/>
  <c r="H671"/>
  <c r="G671"/>
  <c r="I664"/>
  <c r="H664"/>
  <c r="G664"/>
  <c r="I662"/>
  <c r="H662"/>
  <c r="G662"/>
  <c r="I660"/>
  <c r="H660"/>
  <c r="I658"/>
  <c r="H658"/>
  <c r="G658"/>
  <c r="I656"/>
  <c r="H656"/>
  <c r="I654"/>
  <c r="H654"/>
  <c r="I652"/>
  <c r="H652"/>
  <c r="G652"/>
  <c r="I650"/>
  <c r="H650"/>
  <c r="H566"/>
  <c r="H546"/>
  <c r="H545" s="1"/>
  <c r="H544" s="1"/>
  <c r="H543" s="1"/>
  <c r="H542" s="1"/>
  <c r="G546"/>
  <c r="G545" s="1"/>
  <c r="G544" s="1"/>
  <c r="G543" s="1"/>
  <c r="G542" s="1"/>
  <c r="I505"/>
  <c r="H505"/>
  <c r="I415"/>
  <c r="H415"/>
  <c r="G415"/>
  <c r="H376" i="47"/>
  <c r="G376"/>
  <c r="F376"/>
  <c r="G670" i="1" l="1"/>
  <c r="G669" s="1"/>
  <c r="H670"/>
  <c r="H669" s="1"/>
  <c r="I670"/>
  <c r="I669" s="1"/>
  <c r="G398"/>
  <c r="G362" l="1"/>
  <c r="G177" l="1"/>
  <c r="G176" s="1"/>
  <c r="G175" s="1"/>
  <c r="I114"/>
  <c r="H114"/>
  <c r="G114"/>
  <c r="H494" i="47"/>
  <c r="G494"/>
  <c r="H432"/>
  <c r="G432"/>
  <c r="F432"/>
  <c r="G411"/>
  <c r="G410" s="1"/>
  <c r="G409" s="1"/>
  <c r="F411"/>
  <c r="F410" s="1"/>
  <c r="F409" s="1"/>
  <c r="G389"/>
  <c r="F132"/>
  <c r="H332" l="1"/>
  <c r="G332"/>
  <c r="H319"/>
  <c r="H318" s="1"/>
  <c r="H316"/>
  <c r="G316"/>
  <c r="F316"/>
  <c r="G302"/>
  <c r="H300"/>
  <c r="G300"/>
  <c r="F300"/>
  <c r="F235" l="1"/>
  <c r="H73" l="1"/>
  <c r="G73"/>
  <c r="F73"/>
  <c r="H118"/>
  <c r="G118"/>
  <c r="F118"/>
  <c r="F63"/>
  <c r="G63"/>
  <c r="H63"/>
  <c r="F55"/>
  <c r="F54" s="1"/>
  <c r="H164" l="1"/>
  <c r="G164"/>
  <c r="F164"/>
  <c r="H508"/>
  <c r="G508"/>
  <c r="F508"/>
  <c r="H528"/>
  <c r="G528"/>
  <c r="F528"/>
  <c r="H147"/>
  <c r="G147"/>
  <c r="F147"/>
  <c r="H538"/>
  <c r="G538"/>
  <c r="F538"/>
  <c r="H543"/>
  <c r="G543"/>
  <c r="F543"/>
  <c r="I469" i="1"/>
  <c r="H469"/>
  <c r="G469"/>
  <c r="I466"/>
  <c r="H466"/>
  <c r="G466"/>
  <c r="I465" l="1"/>
  <c r="H465"/>
  <c r="G465"/>
  <c r="I339" l="1"/>
  <c r="H339"/>
  <c r="G339"/>
  <c r="I314"/>
  <c r="H314"/>
  <c r="G314"/>
  <c r="I323"/>
  <c r="H323"/>
  <c r="G323"/>
  <c r="H454" i="47"/>
  <c r="H453" s="1"/>
  <c r="H452" s="1"/>
  <c r="G454"/>
  <c r="G453" s="1"/>
  <c r="G452" s="1"/>
  <c r="F454"/>
  <c r="F453" s="1"/>
  <c r="F452" s="1"/>
  <c r="H392"/>
  <c r="H391" s="1"/>
  <c r="G392"/>
  <c r="G391" s="1"/>
  <c r="F392"/>
  <c r="F391" s="1"/>
  <c r="H482"/>
  <c r="H481" s="1"/>
  <c r="H480" s="1"/>
  <c r="G482"/>
  <c r="G481" s="1"/>
  <c r="G480" s="1"/>
  <c r="F482"/>
  <c r="F481" s="1"/>
  <c r="F480" s="1"/>
  <c r="F268" l="1"/>
  <c r="F267" s="1"/>
  <c r="G235" i="1"/>
  <c r="G234" s="1"/>
  <c r="I435" l="1"/>
  <c r="I434" s="1"/>
  <c r="I433" s="1"/>
  <c r="H435"/>
  <c r="H434" s="1"/>
  <c r="H433" s="1"/>
  <c r="G435"/>
  <c r="G434" s="1"/>
  <c r="G433" s="1"/>
  <c r="I581" l="1"/>
  <c r="I580" s="1"/>
  <c r="I579" s="1"/>
  <c r="H581"/>
  <c r="H580" s="1"/>
  <c r="H579" s="1"/>
  <c r="G581"/>
  <c r="G580" s="1"/>
  <c r="G579" s="1"/>
  <c r="I569"/>
  <c r="I568" s="1"/>
  <c r="H569"/>
  <c r="H568" s="1"/>
  <c r="G569"/>
  <c r="G568" s="1"/>
  <c r="H86" i="47"/>
  <c r="G86"/>
  <c r="F86"/>
  <c r="H84"/>
  <c r="G84"/>
  <c r="F84"/>
  <c r="H82"/>
  <c r="G82"/>
  <c r="F82"/>
  <c r="F81" l="1"/>
  <c r="G81"/>
  <c r="H81"/>
  <c r="I127" i="1"/>
  <c r="H127"/>
  <c r="G127"/>
  <c r="I123"/>
  <c r="H123"/>
  <c r="G123"/>
  <c r="I125"/>
  <c r="H125"/>
  <c r="G125"/>
  <c r="H218" i="47"/>
  <c r="G218"/>
  <c r="F218"/>
  <c r="I295" i="1"/>
  <c r="H295"/>
  <c r="G295"/>
  <c r="H407" i="47"/>
  <c r="H406" s="1"/>
  <c r="H405" s="1"/>
  <c r="G407"/>
  <c r="G406" s="1"/>
  <c r="G405" s="1"/>
  <c r="F407"/>
  <c r="F406" s="1"/>
  <c r="F405" s="1"/>
  <c r="I635" i="1"/>
  <c r="I634" s="1"/>
  <c r="I633" s="1"/>
  <c r="I632" s="1"/>
  <c r="I631" s="1"/>
  <c r="I630" s="1"/>
  <c r="H635"/>
  <c r="H634" s="1"/>
  <c r="H633" s="1"/>
  <c r="H632" s="1"/>
  <c r="H631" s="1"/>
  <c r="H630" s="1"/>
  <c r="G635"/>
  <c r="G634" s="1"/>
  <c r="G633" s="1"/>
  <c r="G632" s="1"/>
  <c r="G631" s="1"/>
  <c r="G630" s="1"/>
  <c r="F280" i="47"/>
  <c r="F279" s="1"/>
  <c r="F278" s="1"/>
  <c r="G239" i="1"/>
  <c r="G238" s="1"/>
  <c r="G237" s="1"/>
  <c r="I122" l="1"/>
  <c r="H122"/>
  <c r="G122"/>
  <c r="H411" i="47" l="1"/>
  <c r="H410" s="1"/>
  <c r="H409" s="1"/>
  <c r="H184"/>
  <c r="G184"/>
  <c r="F184"/>
  <c r="F216"/>
  <c r="H130" l="1"/>
  <c r="H129" s="1"/>
  <c r="G130"/>
  <c r="G129" s="1"/>
  <c r="F548"/>
  <c r="I131" i="1" l="1"/>
  <c r="I130" s="1"/>
  <c r="H131"/>
  <c r="H130" s="1"/>
  <c r="H446" i="47" l="1"/>
  <c r="H445" s="1"/>
  <c r="G446"/>
  <c r="G445" s="1"/>
  <c r="F446"/>
  <c r="F445" s="1"/>
  <c r="H418"/>
  <c r="H417" s="1"/>
  <c r="G418"/>
  <c r="G417" s="1"/>
  <c r="H325"/>
  <c r="G325"/>
  <c r="F325"/>
  <c r="H302"/>
  <c r="H294"/>
  <c r="H293" s="1"/>
  <c r="G294"/>
  <c r="G293" s="1"/>
  <c r="F294"/>
  <c r="F293" s="1"/>
  <c r="H16"/>
  <c r="G16"/>
  <c r="G293" i="1" l="1"/>
  <c r="I546" l="1"/>
  <c r="I545" s="1"/>
  <c r="I544" s="1"/>
  <c r="I543" s="1"/>
  <c r="I542" s="1"/>
  <c r="I642" l="1"/>
  <c r="H642"/>
  <c r="G642"/>
  <c r="I553" l="1"/>
  <c r="H553"/>
  <c r="I423"/>
  <c r="I422" s="1"/>
  <c r="I421" s="1"/>
  <c r="H423"/>
  <c r="H422" s="1"/>
  <c r="H421" s="1"/>
  <c r="G423"/>
  <c r="G422" s="1"/>
  <c r="G421" s="1"/>
  <c r="I358"/>
  <c r="H358"/>
  <c r="G358"/>
  <c r="I215"/>
  <c r="I214" s="1"/>
  <c r="H215"/>
  <c r="H214" s="1"/>
  <c r="G96"/>
  <c r="G95" s="1"/>
  <c r="H510" i="47" l="1"/>
  <c r="G510"/>
  <c r="F510"/>
  <c r="I464" i="1" l="1"/>
  <c r="I463" s="1"/>
  <c r="H464"/>
  <c r="H463" s="1"/>
  <c r="G464"/>
  <c r="G463" s="1"/>
  <c r="I150" l="1"/>
  <c r="H150"/>
  <c r="G150"/>
  <c r="H553" i="47" l="1"/>
  <c r="H552" s="1"/>
  <c r="G553"/>
  <c r="G552" s="1"/>
  <c r="F553"/>
  <c r="F552" s="1"/>
  <c r="H550"/>
  <c r="H547" s="1"/>
  <c r="G550"/>
  <c r="G547" s="1"/>
  <c r="F550"/>
  <c r="F547" s="1"/>
  <c r="H545"/>
  <c r="G545"/>
  <c r="F545"/>
  <c r="H541"/>
  <c r="G541"/>
  <c r="F541"/>
  <c r="H535"/>
  <c r="G535"/>
  <c r="F535"/>
  <c r="F493" s="1"/>
  <c r="H533"/>
  <c r="G533"/>
  <c r="F533"/>
  <c r="H526"/>
  <c r="G526"/>
  <c r="F526"/>
  <c r="H524"/>
  <c r="G524"/>
  <c r="F524"/>
  <c r="H522"/>
  <c r="G522"/>
  <c r="F522"/>
  <c r="H519"/>
  <c r="G519"/>
  <c r="F519"/>
  <c r="H512"/>
  <c r="G512"/>
  <c r="F512"/>
  <c r="H505"/>
  <c r="G505"/>
  <c r="F505"/>
  <c r="H503"/>
  <c r="G503"/>
  <c r="F503"/>
  <c r="H501"/>
  <c r="G501"/>
  <c r="F501"/>
  <c r="F498"/>
  <c r="F494"/>
  <c r="H478"/>
  <c r="H477" s="1"/>
  <c r="H476" s="1"/>
  <c r="G478"/>
  <c r="G477" s="1"/>
  <c r="G476" s="1"/>
  <c r="F478"/>
  <c r="F477" s="1"/>
  <c r="F476" s="1"/>
  <c r="H474"/>
  <c r="H473" s="1"/>
  <c r="H472" s="1"/>
  <c r="G474"/>
  <c r="G473" s="1"/>
  <c r="G472" s="1"/>
  <c r="F474"/>
  <c r="F473" s="1"/>
  <c r="F472" s="1"/>
  <c r="H470"/>
  <c r="H469" s="1"/>
  <c r="G470"/>
  <c r="G469" s="1"/>
  <c r="F470"/>
  <c r="F469" s="1"/>
  <c r="F466"/>
  <c r="F465" s="1"/>
  <c r="F464" s="1"/>
  <c r="H462"/>
  <c r="H461" s="1"/>
  <c r="H460" s="1"/>
  <c r="G462"/>
  <c r="G461" s="1"/>
  <c r="G460" s="1"/>
  <c r="F462"/>
  <c r="F461" s="1"/>
  <c r="F460" s="1"/>
  <c r="H450"/>
  <c r="H449" s="1"/>
  <c r="H448" s="1"/>
  <c r="G450"/>
  <c r="G449" s="1"/>
  <c r="G448" s="1"/>
  <c r="F450"/>
  <c r="F449" s="1"/>
  <c r="F448" s="1"/>
  <c r="H444"/>
  <c r="G444"/>
  <c r="F444"/>
  <c r="H442"/>
  <c r="G442"/>
  <c r="F442"/>
  <c r="H440"/>
  <c r="G440"/>
  <c r="F440"/>
  <c r="H436"/>
  <c r="H435" s="1"/>
  <c r="G436"/>
  <c r="G435" s="1"/>
  <c r="F436"/>
  <c r="F435" s="1"/>
  <c r="H430"/>
  <c r="G430"/>
  <c r="F430"/>
  <c r="H428"/>
  <c r="G428"/>
  <c r="F428"/>
  <c r="H426"/>
  <c r="G426"/>
  <c r="F426"/>
  <c r="H422"/>
  <c r="H421" s="1"/>
  <c r="G422"/>
  <c r="G421" s="1"/>
  <c r="F422"/>
  <c r="F421" s="1"/>
  <c r="F418"/>
  <c r="F417" s="1"/>
  <c r="H415"/>
  <c r="H414" s="1"/>
  <c r="G415"/>
  <c r="G414" s="1"/>
  <c r="F415"/>
  <c r="F414" s="1"/>
  <c r="H403"/>
  <c r="H398" s="1"/>
  <c r="G403"/>
  <c r="G398" s="1"/>
  <c r="F403"/>
  <c r="F398" s="1"/>
  <c r="F395"/>
  <c r="F394" s="1"/>
  <c r="H387"/>
  <c r="G387"/>
  <c r="H385"/>
  <c r="G385"/>
  <c r="F385"/>
  <c r="H381"/>
  <c r="H380" s="1"/>
  <c r="H379" s="1"/>
  <c r="G381"/>
  <c r="G380" s="1"/>
  <c r="G379" s="1"/>
  <c r="F381"/>
  <c r="F380" s="1"/>
  <c r="F379" s="1"/>
  <c r="H374"/>
  <c r="G374"/>
  <c r="F374"/>
  <c r="H372"/>
  <c r="G372"/>
  <c r="F372"/>
  <c r="H368"/>
  <c r="G368"/>
  <c r="G367" s="1"/>
  <c r="F368"/>
  <c r="H364"/>
  <c r="H363" s="1"/>
  <c r="G364"/>
  <c r="G363" s="1"/>
  <c r="F364"/>
  <c r="F363" s="1"/>
  <c r="H359"/>
  <c r="G359"/>
  <c r="F359"/>
  <c r="H356"/>
  <c r="G356"/>
  <c r="F356"/>
  <c r="H355"/>
  <c r="H354" s="1"/>
  <c r="G355"/>
  <c r="G354" s="1"/>
  <c r="F355"/>
  <c r="F354" s="1"/>
  <c r="H350"/>
  <c r="H349" s="1"/>
  <c r="G350"/>
  <c r="G349" s="1"/>
  <c r="F350"/>
  <c r="F349" s="1"/>
  <c r="H345"/>
  <c r="H344" s="1"/>
  <c r="G345"/>
  <c r="G344" s="1"/>
  <c r="F345"/>
  <c r="F344" s="1"/>
  <c r="H341"/>
  <c r="H340" s="1"/>
  <c r="H339" s="1"/>
  <c r="G341"/>
  <c r="G340" s="1"/>
  <c r="G339" s="1"/>
  <c r="F341"/>
  <c r="F340" s="1"/>
  <c r="F339" s="1"/>
  <c r="F336"/>
  <c r="F335" s="1"/>
  <c r="F334" s="1"/>
  <c r="F332"/>
  <c r="H330"/>
  <c r="G330"/>
  <c r="F330"/>
  <c r="H323"/>
  <c r="H322" s="1"/>
  <c r="H321" s="1"/>
  <c r="G323"/>
  <c r="G322" s="1"/>
  <c r="G321" s="1"/>
  <c r="F323"/>
  <c r="F322" s="1"/>
  <c r="F321" s="1"/>
  <c r="H314"/>
  <c r="G314"/>
  <c r="F314"/>
  <c r="H312"/>
  <c r="G312"/>
  <c r="H310"/>
  <c r="G310"/>
  <c r="F310"/>
  <c r="H308"/>
  <c r="G308"/>
  <c r="H306"/>
  <c r="G306"/>
  <c r="H304"/>
  <c r="G304"/>
  <c r="F304"/>
  <c r="H296"/>
  <c r="H292" s="1"/>
  <c r="G296"/>
  <c r="G292" s="1"/>
  <c r="F296"/>
  <c r="F292" s="1"/>
  <c r="H287"/>
  <c r="H286" s="1"/>
  <c r="G287"/>
  <c r="G286" s="1"/>
  <c r="F287"/>
  <c r="F286" s="1"/>
  <c r="H284"/>
  <c r="H283" s="1"/>
  <c r="G284"/>
  <c r="G283" s="1"/>
  <c r="F284"/>
  <c r="F283" s="1"/>
  <c r="H276"/>
  <c r="H275" s="1"/>
  <c r="G276"/>
  <c r="G275" s="1"/>
  <c r="F276"/>
  <c r="F275" s="1"/>
  <c r="H272"/>
  <c r="H271" s="1"/>
  <c r="H270" s="1"/>
  <c r="G272"/>
  <c r="G271" s="1"/>
  <c r="G270" s="1"/>
  <c r="F272"/>
  <c r="F271" s="1"/>
  <c r="F270" s="1"/>
  <c r="H265"/>
  <c r="G265"/>
  <c r="F265"/>
  <c r="F264" s="1"/>
  <c r="H259"/>
  <c r="H258" s="1"/>
  <c r="G259"/>
  <c r="G258" s="1"/>
  <c r="F259"/>
  <c r="F258" s="1"/>
  <c r="H255"/>
  <c r="H254" s="1"/>
  <c r="H253" s="1"/>
  <c r="G255"/>
  <c r="G254" s="1"/>
  <c r="G253" s="1"/>
  <c r="F255"/>
  <c r="F254" s="1"/>
  <c r="F253" s="1"/>
  <c r="H250"/>
  <c r="H249" s="1"/>
  <c r="H248" s="1"/>
  <c r="G250"/>
  <c r="G249" s="1"/>
  <c r="G248" s="1"/>
  <c r="F250"/>
  <c r="F249" s="1"/>
  <c r="F248" s="1"/>
  <c r="H246"/>
  <c r="H245" s="1"/>
  <c r="G246"/>
  <c r="G245" s="1"/>
  <c r="F246"/>
  <c r="F245" s="1"/>
  <c r="H241"/>
  <c r="H240" s="1"/>
  <c r="G241"/>
  <c r="G240" s="1"/>
  <c r="F241"/>
  <c r="F240" s="1"/>
  <c r="H237"/>
  <c r="G237"/>
  <c r="F237"/>
  <c r="F234" s="1"/>
  <c r="F233" s="1"/>
  <c r="G235"/>
  <c r="H231"/>
  <c r="H230" s="1"/>
  <c r="G231"/>
  <c r="G230" s="1"/>
  <c r="F231"/>
  <c r="F230" s="1"/>
  <c r="H228"/>
  <c r="H227" s="1"/>
  <c r="G228"/>
  <c r="G227" s="1"/>
  <c r="F228"/>
  <c r="F227" s="1"/>
  <c r="H225"/>
  <c r="H224" s="1"/>
  <c r="G225"/>
  <c r="G224" s="1"/>
  <c r="F225"/>
  <c r="F224" s="1"/>
  <c r="H221"/>
  <c r="G221"/>
  <c r="F221"/>
  <c r="H213"/>
  <c r="G213"/>
  <c r="F213"/>
  <c r="H211"/>
  <c r="G211"/>
  <c r="F211"/>
  <c r="H208"/>
  <c r="G208"/>
  <c r="F208"/>
  <c r="H205"/>
  <c r="G205"/>
  <c r="F205"/>
  <c r="H202"/>
  <c r="G202"/>
  <c r="F202"/>
  <c r="H199"/>
  <c r="G199"/>
  <c r="F199"/>
  <c r="H196"/>
  <c r="G196"/>
  <c r="F196"/>
  <c r="H193"/>
  <c r="G193"/>
  <c r="F193"/>
  <c r="H190"/>
  <c r="G190"/>
  <c r="F190"/>
  <c r="H187"/>
  <c r="G187"/>
  <c r="F187"/>
  <c r="H181"/>
  <c r="G181"/>
  <c r="F181"/>
  <c r="H178"/>
  <c r="G178"/>
  <c r="F178"/>
  <c r="H176"/>
  <c r="G176"/>
  <c r="F176"/>
  <c r="H173"/>
  <c r="G173"/>
  <c r="F173"/>
  <c r="H168"/>
  <c r="H167" s="1"/>
  <c r="G168"/>
  <c r="G167" s="1"/>
  <c r="F168"/>
  <c r="F167" s="1"/>
  <c r="H162"/>
  <c r="G162"/>
  <c r="F162"/>
  <c r="H160"/>
  <c r="G160"/>
  <c r="F160"/>
  <c r="H156"/>
  <c r="G156"/>
  <c r="F156"/>
  <c r="H153"/>
  <c r="G153"/>
  <c r="F153"/>
  <c r="H150"/>
  <c r="G150"/>
  <c r="F150"/>
  <c r="H143"/>
  <c r="G143"/>
  <c r="F143"/>
  <c r="H140"/>
  <c r="G140"/>
  <c r="F140"/>
  <c r="H135"/>
  <c r="H134" s="1"/>
  <c r="H128" s="1"/>
  <c r="G135"/>
  <c r="G134" s="1"/>
  <c r="G128" s="1"/>
  <c r="F135"/>
  <c r="F134" s="1"/>
  <c r="F130"/>
  <c r="F129" s="1"/>
  <c r="H124"/>
  <c r="H123" s="1"/>
  <c r="G124"/>
  <c r="G123" s="1"/>
  <c r="F124"/>
  <c r="F123" s="1"/>
  <c r="H121"/>
  <c r="H120" s="1"/>
  <c r="G121"/>
  <c r="G120" s="1"/>
  <c r="F121"/>
  <c r="F120" s="1"/>
  <c r="H116"/>
  <c r="H115" s="1"/>
  <c r="G116"/>
  <c r="G115" s="1"/>
  <c r="F116"/>
  <c r="F115" s="1"/>
  <c r="H113"/>
  <c r="H112" s="1"/>
  <c r="G113"/>
  <c r="G112" s="1"/>
  <c r="F113"/>
  <c r="F112" s="1"/>
  <c r="H109"/>
  <c r="G109"/>
  <c r="F109"/>
  <c r="H107"/>
  <c r="G107"/>
  <c r="F107"/>
  <c r="H105"/>
  <c r="G105"/>
  <c r="F105"/>
  <c r="H103"/>
  <c r="G103"/>
  <c r="F103"/>
  <c r="H100"/>
  <c r="G100"/>
  <c r="F100"/>
  <c r="H98"/>
  <c r="G98"/>
  <c r="F98"/>
  <c r="H96"/>
  <c r="G96"/>
  <c r="F96"/>
  <c r="H94"/>
  <c r="G94"/>
  <c r="F94"/>
  <c r="H90"/>
  <c r="H89" s="1"/>
  <c r="H88" s="1"/>
  <c r="G90"/>
  <c r="G89" s="1"/>
  <c r="G88" s="1"/>
  <c r="F90"/>
  <c r="F89" s="1"/>
  <c r="F88" s="1"/>
  <c r="H79"/>
  <c r="G79"/>
  <c r="F79"/>
  <c r="H77"/>
  <c r="G77"/>
  <c r="F77"/>
  <c r="H75"/>
  <c r="G75"/>
  <c r="F75"/>
  <c r="H71"/>
  <c r="G71"/>
  <c r="F71"/>
  <c r="H69"/>
  <c r="G69"/>
  <c r="F69"/>
  <c r="H67"/>
  <c r="G67"/>
  <c r="F67"/>
  <c r="H65"/>
  <c r="G65"/>
  <c r="F65"/>
  <c r="H60"/>
  <c r="G60"/>
  <c r="F60"/>
  <c r="H58"/>
  <c r="G58"/>
  <c r="F58"/>
  <c r="H51"/>
  <c r="G51"/>
  <c r="F51"/>
  <c r="H47"/>
  <c r="G47"/>
  <c r="F47"/>
  <c r="H45"/>
  <c r="G45"/>
  <c r="F45"/>
  <c r="H43"/>
  <c r="G43"/>
  <c r="G42" s="1"/>
  <c r="F43"/>
  <c r="H40"/>
  <c r="H39" s="1"/>
  <c r="G40"/>
  <c r="G39" s="1"/>
  <c r="F40"/>
  <c r="F39" s="1"/>
  <c r="G35"/>
  <c r="G34" s="1"/>
  <c r="G33" s="1"/>
  <c r="F35"/>
  <c r="F34" s="1"/>
  <c r="F33" s="1"/>
  <c r="H31"/>
  <c r="G31"/>
  <c r="F31"/>
  <c r="H29"/>
  <c r="G29"/>
  <c r="F29"/>
  <c r="H25"/>
  <c r="H24" s="1"/>
  <c r="H23" s="1"/>
  <c r="G25"/>
  <c r="G24" s="1"/>
  <c r="G23" s="1"/>
  <c r="F25"/>
  <c r="F24" s="1"/>
  <c r="F23" s="1"/>
  <c r="H21"/>
  <c r="H20" s="1"/>
  <c r="G21"/>
  <c r="G19" s="1"/>
  <c r="F21"/>
  <c r="F20" s="1"/>
  <c r="H14"/>
  <c r="G14"/>
  <c r="F14"/>
  <c r="H384" l="1"/>
  <c r="F139"/>
  <c r="F146"/>
  <c r="F42"/>
  <c r="F38" s="1"/>
  <c r="G38"/>
  <c r="H42"/>
  <c r="H38" s="1"/>
  <c r="F128"/>
  <c r="G299"/>
  <c r="G298" s="1"/>
  <c r="F299"/>
  <c r="F298" s="1"/>
  <c r="H371"/>
  <c r="H370" s="1"/>
  <c r="G384"/>
  <c r="H397"/>
  <c r="F371"/>
  <c r="G397"/>
  <c r="F397"/>
  <c r="G371"/>
  <c r="F384"/>
  <c r="F383" s="1"/>
  <c r="H425"/>
  <c r="H420" s="1"/>
  <c r="G425"/>
  <c r="G420" s="1"/>
  <c r="F425"/>
  <c r="F420" s="1"/>
  <c r="H299"/>
  <c r="H298" s="1"/>
  <c r="F57"/>
  <c r="G57"/>
  <c r="H62"/>
  <c r="G186"/>
  <c r="G62"/>
  <c r="H57"/>
  <c r="F62"/>
  <c r="H186"/>
  <c r="F186"/>
  <c r="H146"/>
  <c r="G146"/>
  <c r="H172"/>
  <c r="G172"/>
  <c r="F172"/>
  <c r="F367"/>
  <c r="F366" s="1"/>
  <c r="H367"/>
  <c r="H366" s="1"/>
  <c r="H348"/>
  <c r="H347" s="1"/>
  <c r="G348"/>
  <c r="G347" s="1"/>
  <c r="F348"/>
  <c r="F347" s="1"/>
  <c r="H358"/>
  <c r="H274"/>
  <c r="G13"/>
  <c r="G12" s="1"/>
  <c r="F13"/>
  <c r="F12" s="1"/>
  <c r="H13"/>
  <c r="H12" s="1"/>
  <c r="G370"/>
  <c r="F468"/>
  <c r="G468"/>
  <c r="H468"/>
  <c r="G93"/>
  <c r="H93"/>
  <c r="F329"/>
  <c r="F328" s="1"/>
  <c r="F327" s="1"/>
  <c r="H28"/>
  <c r="H27" s="1"/>
  <c r="G234"/>
  <c r="G233" s="1"/>
  <c r="H234"/>
  <c r="H233" s="1"/>
  <c r="H343"/>
  <c r="H338" s="1"/>
  <c r="F19"/>
  <c r="H383"/>
  <c r="F239"/>
  <c r="H264"/>
  <c r="H257" s="1"/>
  <c r="G343"/>
  <c r="G338" s="1"/>
  <c r="G358"/>
  <c r="G28"/>
  <c r="G27" s="1"/>
  <c r="G18" s="1"/>
  <c r="G20"/>
  <c r="G159"/>
  <c r="G239"/>
  <c r="G329"/>
  <c r="G328" s="1"/>
  <c r="G327" s="1"/>
  <c r="G366"/>
  <c r="G439"/>
  <c r="G434" s="1"/>
  <c r="F93"/>
  <c r="G102"/>
  <c r="G139"/>
  <c r="H159"/>
  <c r="F257"/>
  <c r="F370"/>
  <c r="F439"/>
  <c r="F434" s="1"/>
  <c r="H500"/>
  <c r="G111"/>
  <c r="H139"/>
  <c r="H239"/>
  <c r="G274"/>
  <c r="H282"/>
  <c r="F413"/>
  <c r="H413"/>
  <c r="H19"/>
  <c r="H102"/>
  <c r="F102"/>
  <c r="G282"/>
  <c r="H329"/>
  <c r="H328" s="1"/>
  <c r="H327" s="1"/>
  <c r="H439"/>
  <c r="H434" s="1"/>
  <c r="F500"/>
  <c r="G500"/>
  <c r="F28"/>
  <c r="F27" s="1"/>
  <c r="F159"/>
  <c r="G264"/>
  <c r="G257" s="1"/>
  <c r="F358"/>
  <c r="G383"/>
  <c r="H111"/>
  <c r="F282"/>
  <c r="F111"/>
  <c r="G413"/>
  <c r="F274"/>
  <c r="F343"/>
  <c r="F338" s="1"/>
  <c r="F378" l="1"/>
  <c r="H53"/>
  <c r="H493"/>
  <c r="H492" s="1"/>
  <c r="G53"/>
  <c r="F492"/>
  <c r="G493"/>
  <c r="G492" s="1"/>
  <c r="F53"/>
  <c r="H18"/>
  <c r="F18"/>
  <c r="H92"/>
  <c r="F171"/>
  <c r="H138"/>
  <c r="G138"/>
  <c r="F138"/>
  <c r="G378"/>
  <c r="H378"/>
  <c r="F252"/>
  <c r="G291"/>
  <c r="G92"/>
  <c r="G171"/>
  <c r="H291"/>
  <c r="H252"/>
  <c r="F92"/>
  <c r="F291"/>
  <c r="H171"/>
  <c r="G252"/>
  <c r="H37" l="1"/>
  <c r="H11" s="1"/>
  <c r="H10" s="1"/>
  <c r="G137"/>
  <c r="F137"/>
  <c r="H137"/>
  <c r="G37"/>
  <c r="G11" s="1"/>
  <c r="G10" s="1"/>
  <c r="F37"/>
  <c r="I146" i="1"/>
  <c r="H146"/>
  <c r="I148"/>
  <c r="H148"/>
  <c r="G148"/>
  <c r="G146"/>
  <c r="F11" i="47" l="1"/>
  <c r="F10" s="1"/>
  <c r="I585" i="1" l="1"/>
  <c r="I584" s="1"/>
  <c r="I583" s="1"/>
  <c r="H585"/>
  <c r="H584" s="1"/>
  <c r="H583" s="1"/>
  <c r="G585"/>
  <c r="G584" s="1"/>
  <c r="G583" s="1"/>
  <c r="I485" l="1"/>
  <c r="H485"/>
  <c r="G485"/>
  <c r="I474"/>
  <c r="I473" s="1"/>
  <c r="I472" s="1"/>
  <c r="I471" s="1"/>
  <c r="H474"/>
  <c r="H473" s="1"/>
  <c r="H472" s="1"/>
  <c r="H471" s="1"/>
  <c r="G474"/>
  <c r="G473" s="1"/>
  <c r="G472" s="1"/>
  <c r="G471" s="1"/>
  <c r="I355" l="1"/>
  <c r="H355"/>
  <c r="G355"/>
  <c r="I352"/>
  <c r="H352"/>
  <c r="G352"/>
  <c r="I693" l="1"/>
  <c r="I692" s="1"/>
  <c r="I691" s="1"/>
  <c r="I690" s="1"/>
  <c r="I689" s="1"/>
  <c r="H693"/>
  <c r="H692" s="1"/>
  <c r="H691" s="1"/>
  <c r="H690" s="1"/>
  <c r="H689" s="1"/>
  <c r="G693"/>
  <c r="G692" s="1"/>
  <c r="I686"/>
  <c r="H686"/>
  <c r="G686"/>
  <c r="I684"/>
  <c r="H684"/>
  <c r="G684"/>
  <c r="I680"/>
  <c r="I679" s="1"/>
  <c r="I678" s="1"/>
  <c r="H680"/>
  <c r="H679" s="1"/>
  <c r="H678" s="1"/>
  <c r="G680"/>
  <c r="G679" s="1"/>
  <c r="G678" s="1"/>
  <c r="I648"/>
  <c r="I647" s="1"/>
  <c r="I646" s="1"/>
  <c r="H648"/>
  <c r="H647" s="1"/>
  <c r="H646" s="1"/>
  <c r="G648"/>
  <c r="G647" s="1"/>
  <c r="G646" s="1"/>
  <c r="I644"/>
  <c r="I641" s="1"/>
  <c r="I640" s="1"/>
  <c r="H644"/>
  <c r="H641" s="1"/>
  <c r="H640" s="1"/>
  <c r="G644"/>
  <c r="G641" s="1"/>
  <c r="G640" s="1"/>
  <c r="I628"/>
  <c r="H628"/>
  <c r="H626" s="1"/>
  <c r="G628"/>
  <c r="G626" s="1"/>
  <c r="G622"/>
  <c r="G621" s="1"/>
  <c r="G620" s="1"/>
  <c r="G619" s="1"/>
  <c r="I617"/>
  <c r="I616" s="1"/>
  <c r="I615" s="1"/>
  <c r="I614" s="1"/>
  <c r="I613" s="1"/>
  <c r="H617"/>
  <c r="H616" s="1"/>
  <c r="H615" s="1"/>
  <c r="H614" s="1"/>
  <c r="H613" s="1"/>
  <c r="G617"/>
  <c r="G616" s="1"/>
  <c r="G615" s="1"/>
  <c r="G614" s="1"/>
  <c r="G613" s="1"/>
  <c r="I610"/>
  <c r="I609" s="1"/>
  <c r="I608" s="1"/>
  <c r="H610"/>
  <c r="H609" s="1"/>
  <c r="H608" s="1"/>
  <c r="G610"/>
  <c r="G609" s="1"/>
  <c r="G608" s="1"/>
  <c r="I603"/>
  <c r="I602" s="1"/>
  <c r="I601" s="1"/>
  <c r="H603"/>
  <c r="H602" s="1"/>
  <c r="H601" s="1"/>
  <c r="G603"/>
  <c r="G602" s="1"/>
  <c r="G601" s="1"/>
  <c r="G599"/>
  <c r="G598" s="1"/>
  <c r="G597" s="1"/>
  <c r="G596" s="1"/>
  <c r="I577"/>
  <c r="H577"/>
  <c r="G577"/>
  <c r="I564"/>
  <c r="H564"/>
  <c r="I562"/>
  <c r="H562"/>
  <c r="G562"/>
  <c r="I558"/>
  <c r="I557" s="1"/>
  <c r="I556" s="1"/>
  <c r="H558"/>
  <c r="H557" s="1"/>
  <c r="H556" s="1"/>
  <c r="G558"/>
  <c r="G557" s="1"/>
  <c r="G556" s="1"/>
  <c r="I551"/>
  <c r="H551"/>
  <c r="G551"/>
  <c r="G550" s="1"/>
  <c r="G549" s="1"/>
  <c r="I539"/>
  <c r="I538" s="1"/>
  <c r="I537" s="1"/>
  <c r="I536" s="1"/>
  <c r="H539"/>
  <c r="H538" s="1"/>
  <c r="H537" s="1"/>
  <c r="H536" s="1"/>
  <c r="G539"/>
  <c r="G538" s="1"/>
  <c r="G537" s="1"/>
  <c r="G536" s="1"/>
  <c r="I518"/>
  <c r="I517" s="1"/>
  <c r="I516" s="1"/>
  <c r="I515" s="1"/>
  <c r="H518"/>
  <c r="H517" s="1"/>
  <c r="H516" s="1"/>
  <c r="H515" s="1"/>
  <c r="G518"/>
  <c r="G517" s="1"/>
  <c r="G516" s="1"/>
  <c r="G515" s="1"/>
  <c r="I513"/>
  <c r="I512" s="1"/>
  <c r="H513"/>
  <c r="G513"/>
  <c r="G511" s="1"/>
  <c r="G509"/>
  <c r="G508" s="1"/>
  <c r="G507" s="1"/>
  <c r="G505"/>
  <c r="I503"/>
  <c r="I502" s="1"/>
  <c r="I501" s="1"/>
  <c r="I500" s="1"/>
  <c r="H503"/>
  <c r="H502" s="1"/>
  <c r="H501" s="1"/>
  <c r="H500" s="1"/>
  <c r="G503"/>
  <c r="G502" s="1"/>
  <c r="G501" s="1"/>
  <c r="G500" s="1"/>
  <c r="I497"/>
  <c r="I496" s="1"/>
  <c r="H497"/>
  <c r="H496" s="1"/>
  <c r="G497"/>
  <c r="G496" s="1"/>
  <c r="I492"/>
  <c r="H492"/>
  <c r="I483"/>
  <c r="I482" s="1"/>
  <c r="H483"/>
  <c r="H482" s="1"/>
  <c r="G483"/>
  <c r="G482" s="1"/>
  <c r="I479"/>
  <c r="I478" s="1"/>
  <c r="H479"/>
  <c r="H478" s="1"/>
  <c r="G479"/>
  <c r="G478" s="1"/>
  <c r="I453"/>
  <c r="I452" s="1"/>
  <c r="H453"/>
  <c r="H452" s="1"/>
  <c r="G453"/>
  <c r="G452" s="1"/>
  <c r="I446"/>
  <c r="H446"/>
  <c r="G446"/>
  <c r="I444"/>
  <c r="H444"/>
  <c r="G444"/>
  <c r="I442"/>
  <c r="H442"/>
  <c r="G442"/>
  <c r="I431"/>
  <c r="I430" s="1"/>
  <c r="I429" s="1"/>
  <c r="H431"/>
  <c r="H430" s="1"/>
  <c r="H429" s="1"/>
  <c r="G431"/>
  <c r="G430" s="1"/>
  <c r="G429" s="1"/>
  <c r="I427"/>
  <c r="I426" s="1"/>
  <c r="I425" s="1"/>
  <c r="H427"/>
  <c r="H426" s="1"/>
  <c r="H425" s="1"/>
  <c r="G427"/>
  <c r="G426" s="1"/>
  <c r="G425" s="1"/>
  <c r="I419"/>
  <c r="I418" s="1"/>
  <c r="I417" s="1"/>
  <c r="H419"/>
  <c r="H418" s="1"/>
  <c r="H417" s="1"/>
  <c r="G419"/>
  <c r="G418" s="1"/>
  <c r="G417" s="1"/>
  <c r="I413"/>
  <c r="H413"/>
  <c r="G413"/>
  <c r="I411"/>
  <c r="H411"/>
  <c r="G411"/>
  <c r="I407"/>
  <c r="I406" s="1"/>
  <c r="H407"/>
  <c r="H406" s="1"/>
  <c r="G407"/>
  <c r="G406" s="1"/>
  <c r="I403"/>
  <c r="I402" s="1"/>
  <c r="I401" s="1"/>
  <c r="I400" s="1"/>
  <c r="H403"/>
  <c r="H402" s="1"/>
  <c r="H401" s="1"/>
  <c r="H400" s="1"/>
  <c r="G403"/>
  <c r="G402" s="1"/>
  <c r="G401" s="1"/>
  <c r="G400" s="1"/>
  <c r="H398"/>
  <c r="H397" s="1"/>
  <c r="H396" s="1"/>
  <c r="G397"/>
  <c r="G396" s="1"/>
  <c r="I393"/>
  <c r="I392" s="1"/>
  <c r="I391" s="1"/>
  <c r="I390" s="1"/>
  <c r="H393"/>
  <c r="H392" s="1"/>
  <c r="H391" s="1"/>
  <c r="H390" s="1"/>
  <c r="G393"/>
  <c r="G392" s="1"/>
  <c r="G391" s="1"/>
  <c r="G390" s="1"/>
  <c r="I386"/>
  <c r="I385" s="1"/>
  <c r="I384" s="1"/>
  <c r="I383" s="1"/>
  <c r="H386"/>
  <c r="H385" s="1"/>
  <c r="H384" s="1"/>
  <c r="H383" s="1"/>
  <c r="G386"/>
  <c r="G385" s="1"/>
  <c r="G384" s="1"/>
  <c r="G383" s="1"/>
  <c r="I381"/>
  <c r="I378" s="1"/>
  <c r="H381"/>
  <c r="H378" s="1"/>
  <c r="G381"/>
  <c r="I380"/>
  <c r="I379" s="1"/>
  <c r="H380"/>
  <c r="H379" s="1"/>
  <c r="G380"/>
  <c r="G379" s="1"/>
  <c r="G378"/>
  <c r="I374"/>
  <c r="I373" s="1"/>
  <c r="I372" s="1"/>
  <c r="H374"/>
  <c r="H373" s="1"/>
  <c r="H372" s="1"/>
  <c r="G374"/>
  <c r="G373" s="1"/>
  <c r="G372" s="1"/>
  <c r="I368"/>
  <c r="I367" s="1"/>
  <c r="H368"/>
  <c r="H367" s="1"/>
  <c r="G368"/>
  <c r="G367" s="1"/>
  <c r="I364"/>
  <c r="H364"/>
  <c r="G364"/>
  <c r="H362"/>
  <c r="I350"/>
  <c r="H350"/>
  <c r="G350"/>
  <c r="I347"/>
  <c r="H347"/>
  <c r="G347"/>
  <c r="I342"/>
  <c r="H342"/>
  <c r="H338" s="1"/>
  <c r="G342"/>
  <c r="G338" s="1"/>
  <c r="I332"/>
  <c r="I331" s="1"/>
  <c r="H332"/>
  <c r="H331" s="1"/>
  <c r="G332"/>
  <c r="G331" s="1"/>
  <c r="I329"/>
  <c r="H329"/>
  <c r="G329"/>
  <c r="I327"/>
  <c r="H327"/>
  <c r="G327"/>
  <c r="I320"/>
  <c r="H320"/>
  <c r="G320"/>
  <c r="I317"/>
  <c r="H317"/>
  <c r="G317"/>
  <c r="I308"/>
  <c r="I307" s="1"/>
  <c r="H308"/>
  <c r="H307" s="1"/>
  <c r="G308"/>
  <c r="G307" s="1"/>
  <c r="I305"/>
  <c r="I304" s="1"/>
  <c r="H305"/>
  <c r="H304" s="1"/>
  <c r="G305"/>
  <c r="G304" s="1"/>
  <c r="I302"/>
  <c r="I301" s="1"/>
  <c r="H302"/>
  <c r="H301" s="1"/>
  <c r="G302"/>
  <c r="G301" s="1"/>
  <c r="I298"/>
  <c r="H298"/>
  <c r="G298"/>
  <c r="I290"/>
  <c r="H290"/>
  <c r="G290"/>
  <c r="I288"/>
  <c r="H288"/>
  <c r="G288"/>
  <c r="I285"/>
  <c r="H285"/>
  <c r="G285"/>
  <c r="I282"/>
  <c r="H282"/>
  <c r="G282"/>
  <c r="I279"/>
  <c r="H279"/>
  <c r="G279"/>
  <c r="I276"/>
  <c r="H276"/>
  <c r="G276"/>
  <c r="I273"/>
  <c r="H273"/>
  <c r="G273"/>
  <c r="I270"/>
  <c r="H270"/>
  <c r="G270"/>
  <c r="I267"/>
  <c r="H267"/>
  <c r="G267"/>
  <c r="I264"/>
  <c r="H264"/>
  <c r="G264"/>
  <c r="I258"/>
  <c r="I257" s="1"/>
  <c r="I256" s="1"/>
  <c r="I254" s="1"/>
  <c r="H258"/>
  <c r="H257" s="1"/>
  <c r="H256" s="1"/>
  <c r="H255" s="1"/>
  <c r="G258"/>
  <c r="G257" s="1"/>
  <c r="G256" s="1"/>
  <c r="I248"/>
  <c r="I247" s="1"/>
  <c r="H248"/>
  <c r="H247" s="1"/>
  <c r="G248"/>
  <c r="G247" s="1"/>
  <c r="I245"/>
  <c r="I244" s="1"/>
  <c r="H245"/>
  <c r="H244" s="1"/>
  <c r="G245"/>
  <c r="G244" s="1"/>
  <c r="I232"/>
  <c r="H232"/>
  <c r="G232"/>
  <c r="G231" s="1"/>
  <c r="I226"/>
  <c r="I225" s="1"/>
  <c r="H226"/>
  <c r="H225" s="1"/>
  <c r="G226"/>
  <c r="G225" s="1"/>
  <c r="I222"/>
  <c r="I221" s="1"/>
  <c r="I220" s="1"/>
  <c r="H222"/>
  <c r="H221" s="1"/>
  <c r="H220" s="1"/>
  <c r="G222"/>
  <c r="G221" s="1"/>
  <c r="G220" s="1"/>
  <c r="G215"/>
  <c r="G214" s="1"/>
  <c r="I212"/>
  <c r="I211" s="1"/>
  <c r="H212"/>
  <c r="H211" s="1"/>
  <c r="G212"/>
  <c r="G211" s="1"/>
  <c r="I207"/>
  <c r="I206" s="1"/>
  <c r="H207"/>
  <c r="H205" s="1"/>
  <c r="G207"/>
  <c r="I203"/>
  <c r="I202" s="1"/>
  <c r="I201" s="1"/>
  <c r="H203"/>
  <c r="H202" s="1"/>
  <c r="H201" s="1"/>
  <c r="G203"/>
  <c r="G202" s="1"/>
  <c r="G201" s="1"/>
  <c r="I193"/>
  <c r="H193"/>
  <c r="G193"/>
  <c r="I189"/>
  <c r="H189"/>
  <c r="G189"/>
  <c r="I187"/>
  <c r="H187"/>
  <c r="G187"/>
  <c r="I184"/>
  <c r="I183" s="1"/>
  <c r="H184"/>
  <c r="H183" s="1"/>
  <c r="G184"/>
  <c r="G183" s="1"/>
  <c r="I171"/>
  <c r="I170" s="1"/>
  <c r="H171"/>
  <c r="H170" s="1"/>
  <c r="G171"/>
  <c r="G170" s="1"/>
  <c r="I168"/>
  <c r="I167" s="1"/>
  <c r="H168"/>
  <c r="H167" s="1"/>
  <c r="G168"/>
  <c r="G167" s="1"/>
  <c r="I165"/>
  <c r="I164" s="1"/>
  <c r="H165"/>
  <c r="H164" s="1"/>
  <c r="G165"/>
  <c r="G164" s="1"/>
  <c r="I161"/>
  <c r="H161"/>
  <c r="G161"/>
  <c r="I159"/>
  <c r="H159"/>
  <c r="G159"/>
  <c r="I157"/>
  <c r="H157"/>
  <c r="G157"/>
  <c r="I155"/>
  <c r="H155"/>
  <c r="G155"/>
  <c r="I152"/>
  <c r="I145" s="1"/>
  <c r="H152"/>
  <c r="H145" s="1"/>
  <c r="G152"/>
  <c r="G145" s="1"/>
  <c r="I140"/>
  <c r="I139" s="1"/>
  <c r="I138" s="1"/>
  <c r="I137" s="1"/>
  <c r="I136" s="1"/>
  <c r="H140"/>
  <c r="H139" s="1"/>
  <c r="H138" s="1"/>
  <c r="H137" s="1"/>
  <c r="H136" s="1"/>
  <c r="G140"/>
  <c r="G139" s="1"/>
  <c r="G138" s="1"/>
  <c r="G137" s="1"/>
  <c r="G136" s="1"/>
  <c r="I134"/>
  <c r="I133" s="1"/>
  <c r="I129" s="1"/>
  <c r="H134"/>
  <c r="H133" s="1"/>
  <c r="H129" s="1"/>
  <c r="G134"/>
  <c r="G133" s="1"/>
  <c r="G131"/>
  <c r="G130" s="1"/>
  <c r="I120"/>
  <c r="H120"/>
  <c r="G120"/>
  <c r="I118"/>
  <c r="H118"/>
  <c r="G118"/>
  <c r="I116"/>
  <c r="H116"/>
  <c r="G116"/>
  <c r="I112"/>
  <c r="H112"/>
  <c r="G112"/>
  <c r="I110"/>
  <c r="H110"/>
  <c r="G110"/>
  <c r="I108"/>
  <c r="H108"/>
  <c r="G108"/>
  <c r="I106"/>
  <c r="H106"/>
  <c r="G106"/>
  <c r="I104"/>
  <c r="H104"/>
  <c r="G104"/>
  <c r="I101"/>
  <c r="H101"/>
  <c r="G101"/>
  <c r="I99"/>
  <c r="I98" s="1"/>
  <c r="H99"/>
  <c r="G99"/>
  <c r="I90"/>
  <c r="H90"/>
  <c r="G90"/>
  <c r="I86"/>
  <c r="H86"/>
  <c r="G86"/>
  <c r="I78"/>
  <c r="H78"/>
  <c r="G78"/>
  <c r="I75"/>
  <c r="I74" s="1"/>
  <c r="H75"/>
  <c r="H74" s="1"/>
  <c r="G75"/>
  <c r="G74" s="1"/>
  <c r="I68"/>
  <c r="H68"/>
  <c r="G68"/>
  <c r="I66"/>
  <c r="H66"/>
  <c r="G66"/>
  <c r="I64"/>
  <c r="H64"/>
  <c r="G64"/>
  <c r="I58"/>
  <c r="H58"/>
  <c r="G58"/>
  <c r="I55"/>
  <c r="H55"/>
  <c r="G55"/>
  <c r="F35" i="52"/>
  <c r="E35"/>
  <c r="D35"/>
  <c r="D37"/>
  <c r="E37"/>
  <c r="F37"/>
  <c r="G574" i="1" l="1"/>
  <c r="G573" s="1"/>
  <c r="G572" s="1"/>
  <c r="G571" s="1"/>
  <c r="G85"/>
  <c r="G84" s="1"/>
  <c r="I574"/>
  <c r="I573" s="1"/>
  <c r="I572" s="1"/>
  <c r="I571" s="1"/>
  <c r="H574"/>
  <c r="H573" s="1"/>
  <c r="H572" s="1"/>
  <c r="H571" s="1"/>
  <c r="I85"/>
  <c r="I84" s="1"/>
  <c r="H561"/>
  <c r="H85"/>
  <c r="H84" s="1"/>
  <c r="H98"/>
  <c r="G98"/>
  <c r="G103"/>
  <c r="I410"/>
  <c r="I409" s="1"/>
  <c r="H410"/>
  <c r="I561"/>
  <c r="I560" s="1"/>
  <c r="I555" s="1"/>
  <c r="H560"/>
  <c r="H555" s="1"/>
  <c r="G561"/>
  <c r="G560" s="1"/>
  <c r="G555" s="1"/>
  <c r="I103"/>
  <c r="I94" s="1"/>
  <c r="G410"/>
  <c r="G409" s="1"/>
  <c r="H103"/>
  <c r="G313"/>
  <c r="I338"/>
  <c r="I337" s="1"/>
  <c r="H313"/>
  <c r="I313"/>
  <c r="G129"/>
  <c r="G263"/>
  <c r="G262" s="1"/>
  <c r="G261" s="1"/>
  <c r="G260" s="1"/>
  <c r="I263"/>
  <c r="I262" s="1"/>
  <c r="I261" s="1"/>
  <c r="I260" s="1"/>
  <c r="H263"/>
  <c r="H262" s="1"/>
  <c r="H261" s="1"/>
  <c r="H260" s="1"/>
  <c r="I612"/>
  <c r="H612"/>
  <c r="I688"/>
  <c r="H688"/>
  <c r="H346"/>
  <c r="H345" s="1"/>
  <c r="G612"/>
  <c r="I550"/>
  <c r="I549" s="1"/>
  <c r="I346"/>
  <c r="I345" s="1"/>
  <c r="H550"/>
  <c r="H549" s="1"/>
  <c r="G346"/>
  <c r="G345" s="1"/>
  <c r="G691"/>
  <c r="G690" s="1"/>
  <c r="G689" s="1"/>
  <c r="G476"/>
  <c r="I607"/>
  <c r="I606" s="1"/>
  <c r="H476"/>
  <c r="H54"/>
  <c r="H53" s="1"/>
  <c r="H52" s="1"/>
  <c r="G54"/>
  <c r="G53" s="1"/>
  <c r="G52" s="1"/>
  <c r="I476"/>
  <c r="I54"/>
  <c r="I53" s="1"/>
  <c r="I52" s="1"/>
  <c r="G607"/>
  <c r="G606" s="1"/>
  <c r="H627"/>
  <c r="I205"/>
  <c r="I200" s="1"/>
  <c r="I199" s="1"/>
  <c r="G243"/>
  <c r="G242" s="1"/>
  <c r="G241" s="1"/>
  <c r="G361"/>
  <c r="G360" s="1"/>
  <c r="I595"/>
  <c r="H210"/>
  <c r="H209" s="1"/>
  <c r="H409"/>
  <c r="H405"/>
  <c r="G441"/>
  <c r="I511"/>
  <c r="H683"/>
  <c r="H677" s="1"/>
  <c r="H676" s="1"/>
  <c r="H154"/>
  <c r="G186"/>
  <c r="G182" s="1"/>
  <c r="H200"/>
  <c r="H199" s="1"/>
  <c r="G326"/>
  <c r="G312" s="1"/>
  <c r="I405"/>
  <c r="G683"/>
  <c r="G677" s="1"/>
  <c r="I366"/>
  <c r="H337"/>
  <c r="I154"/>
  <c r="I163"/>
  <c r="G210"/>
  <c r="G209" s="1"/>
  <c r="H254"/>
  <c r="G595"/>
  <c r="I231"/>
  <c r="I224" s="1"/>
  <c r="I219" s="1"/>
  <c r="G224"/>
  <c r="H231"/>
  <c r="H224" s="1"/>
  <c r="H219" s="1"/>
  <c r="G499"/>
  <c r="H163"/>
  <c r="H206"/>
  <c r="I210"/>
  <c r="I209" s="1"/>
  <c r="I255"/>
  <c r="I326"/>
  <c r="G337"/>
  <c r="G366"/>
  <c r="I491"/>
  <c r="I490" s="1"/>
  <c r="H595"/>
  <c r="H491"/>
  <c r="H490" s="1"/>
  <c r="I63"/>
  <c r="I62" s="1"/>
  <c r="I61" s="1"/>
  <c r="I60" s="1"/>
  <c r="H186"/>
  <c r="H182" s="1"/>
  <c r="I243"/>
  <c r="I242" s="1"/>
  <c r="I241" s="1"/>
  <c r="I361"/>
  <c r="I360" s="1"/>
  <c r="G512"/>
  <c r="H607"/>
  <c r="H606" s="1"/>
  <c r="G627"/>
  <c r="G63"/>
  <c r="G62" s="1"/>
  <c r="G61" s="1"/>
  <c r="G60" s="1"/>
  <c r="G73"/>
  <c r="G72" s="1"/>
  <c r="G71" s="1"/>
  <c r="G70" s="1"/>
  <c r="I441"/>
  <c r="I683"/>
  <c r="I677" s="1"/>
  <c r="I676" s="1"/>
  <c r="I186"/>
  <c r="I182" s="1"/>
  <c r="H73"/>
  <c r="H72" s="1"/>
  <c r="H71" s="1"/>
  <c r="H70" s="1"/>
  <c r="I73"/>
  <c r="I72" s="1"/>
  <c r="I71" s="1"/>
  <c r="I70" s="1"/>
  <c r="G255"/>
  <c r="G254"/>
  <c r="G206"/>
  <c r="G205"/>
  <c r="G200" s="1"/>
  <c r="G625"/>
  <c r="G624" s="1"/>
  <c r="H625"/>
  <c r="H624" s="1"/>
  <c r="H63"/>
  <c r="H62" s="1"/>
  <c r="H61" s="1"/>
  <c r="H60" s="1"/>
  <c r="G154"/>
  <c r="H243"/>
  <c r="H242" s="1"/>
  <c r="H241" s="1"/>
  <c r="H361"/>
  <c r="H360" s="1"/>
  <c r="H366"/>
  <c r="G405"/>
  <c r="H441"/>
  <c r="H438" s="1"/>
  <c r="G163"/>
  <c r="G492"/>
  <c r="G491"/>
  <c r="G490" s="1"/>
  <c r="G489" s="1"/>
  <c r="H326"/>
  <c r="H512"/>
  <c r="H511"/>
  <c r="I627"/>
  <c r="I626"/>
  <c r="I675" l="1"/>
  <c r="H94"/>
  <c r="H93" s="1"/>
  <c r="H92" s="1"/>
  <c r="G548"/>
  <c r="G94"/>
  <c r="G93" s="1"/>
  <c r="G92" s="1"/>
  <c r="I438"/>
  <c r="I437" s="1"/>
  <c r="G437"/>
  <c r="H675"/>
  <c r="H312"/>
  <c r="H311" s="1"/>
  <c r="H310" s="1"/>
  <c r="I312"/>
  <c r="I311" s="1"/>
  <c r="I310" s="1"/>
  <c r="H548"/>
  <c r="I93"/>
  <c r="I92" s="1"/>
  <c r="I605"/>
  <c r="H605"/>
  <c r="G605"/>
  <c r="G688"/>
  <c r="G676"/>
  <c r="I462"/>
  <c r="H462"/>
  <c r="I639"/>
  <c r="I638" s="1"/>
  <c r="H639"/>
  <c r="H638" s="1"/>
  <c r="G311"/>
  <c r="G310" s="1"/>
  <c r="H437"/>
  <c r="H395" s="1"/>
  <c r="I51"/>
  <c r="I50" s="1"/>
  <c r="I218"/>
  <c r="H198"/>
  <c r="H51"/>
  <c r="H50" s="1"/>
  <c r="H144"/>
  <c r="G51"/>
  <c r="G50" s="1"/>
  <c r="I198"/>
  <c r="I144"/>
  <c r="I143" s="1"/>
  <c r="I142" s="1"/>
  <c r="I499"/>
  <c r="G639"/>
  <c r="G638" s="1"/>
  <c r="G144"/>
  <c r="G143" s="1"/>
  <c r="G199"/>
  <c r="G336"/>
  <c r="G335" s="1"/>
  <c r="I336"/>
  <c r="I335" s="1"/>
  <c r="G219"/>
  <c r="G218" s="1"/>
  <c r="H218"/>
  <c r="H336"/>
  <c r="H335" s="1"/>
  <c r="I625"/>
  <c r="I624" s="1"/>
  <c r="H499"/>
  <c r="H377" l="1"/>
  <c r="G395"/>
  <c r="I489"/>
  <c r="G541"/>
  <c r="H489"/>
  <c r="I395"/>
  <c r="I377" s="1"/>
  <c r="I83"/>
  <c r="I82" s="1"/>
  <c r="H83"/>
  <c r="H82" s="1"/>
  <c r="G83"/>
  <c r="G82" s="1"/>
  <c r="G675"/>
  <c r="I548"/>
  <c r="G198"/>
  <c r="I217"/>
  <c r="I197" s="1"/>
  <c r="I195" s="1"/>
  <c r="I192" s="1"/>
  <c r="I191" s="1"/>
  <c r="I181" s="1"/>
  <c r="I180" s="1"/>
  <c r="H541"/>
  <c r="H217"/>
  <c r="H197" s="1"/>
  <c r="H195" s="1"/>
  <c r="H192" s="1"/>
  <c r="H191" s="1"/>
  <c r="H181" s="1"/>
  <c r="H180" s="1"/>
  <c r="G217"/>
  <c r="I637"/>
  <c r="H637"/>
  <c r="G637"/>
  <c r="G253"/>
  <c r="G252" s="1"/>
  <c r="H143"/>
  <c r="H142" s="1"/>
  <c r="G142"/>
  <c r="I253"/>
  <c r="I252" s="1"/>
  <c r="H253"/>
  <c r="H252" s="1"/>
  <c r="H179" l="1"/>
  <c r="G377"/>
  <c r="G376" s="1"/>
  <c r="I179"/>
  <c r="H376"/>
  <c r="I541"/>
  <c r="I376" s="1"/>
  <c r="G197"/>
  <c r="G195" s="1"/>
  <c r="G192" s="1"/>
  <c r="G191" s="1"/>
  <c r="G181" s="1"/>
  <c r="G180" s="1"/>
  <c r="I81"/>
  <c r="I80" s="1"/>
  <c r="H81"/>
  <c r="G81"/>
  <c r="I10" l="1"/>
  <c r="H80"/>
  <c r="H10" s="1"/>
  <c r="G179"/>
  <c r="G80" s="1"/>
  <c r="F52" i="52"/>
  <c r="E52"/>
  <c r="D52"/>
  <c r="G10" i="1" l="1"/>
  <c r="F47" i="52"/>
  <c r="E47"/>
  <c r="E9" s="1"/>
  <c r="D47"/>
  <c r="F44"/>
  <c r="E44"/>
  <c r="D44"/>
  <c r="F30"/>
  <c r="E30"/>
  <c r="D30"/>
  <c r="F24"/>
  <c r="E24"/>
  <c r="D24"/>
  <c r="F20"/>
  <c r="E20"/>
  <c r="D20"/>
  <c r="F18"/>
  <c r="E18"/>
  <c r="D18"/>
  <c r="F10"/>
  <c r="E10"/>
  <c r="D10"/>
  <c r="D9" l="1"/>
</calcChain>
</file>

<file path=xl/sharedStrings.xml><?xml version="1.0" encoding="utf-8"?>
<sst xmlns="http://schemas.openxmlformats.org/spreadsheetml/2006/main" count="5516" uniqueCount="968">
  <si>
    <t>Строительство, модернизация, реконструкция и  ремонт объектов систем водоснабжения, водоотведения и очистки сточных вод</t>
  </si>
  <si>
    <t>Организация питания детей в пришкольных лагерях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</si>
  <si>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</si>
  <si>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Глава муниципального образования</t>
  </si>
  <si>
    <t>Благоустройство</t>
  </si>
  <si>
    <t>600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</si>
  <si>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</si>
  <si>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</si>
  <si>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Общеобразовательные организации для обучающихся с ограниченными возможностями здоровья</t>
  </si>
  <si>
    <t xml:space="preserve">Общеобразовательные организации </t>
  </si>
  <si>
    <t xml:space="preserve">Организация работы органов управления социальной защиты населения муниципальных образований </t>
  </si>
  <si>
    <t>Субсидии бюджетным и автономным учреждениям на иные цели</t>
  </si>
  <si>
    <t>Подпрограмма  " Доступная среда "</t>
  </si>
  <si>
    <t>группа вида расхода</t>
  </si>
  <si>
    <t>группа вида расходов</t>
  </si>
  <si>
    <t>ВСЕГО</t>
  </si>
  <si>
    <t>Другие вопросы в области национальной экономики</t>
  </si>
  <si>
    <t>Организация ритуальных услуг и содержание мест захоронения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</si>
  <si>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</si>
  <si>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</si>
  <si>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</si>
  <si>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 xml:space="preserve">Организации дополнительного образования  </t>
  </si>
  <si>
    <t xml:space="preserve">Проведение мероприятий для детей и молодежи   </t>
  </si>
  <si>
    <t>Профессиональная подготовка, переподготовка и повышение квалификации</t>
  </si>
  <si>
    <t xml:space="preserve">Предоставление  субсидий  общественным  объединениям ветеранов         
</t>
  </si>
  <si>
    <t>Руководитель контрольно-счетной палаты муниципального образования и его заместители</t>
  </si>
  <si>
    <t>Функционирование высшего должностного лица субъекта Российской Федерации и муниципального образования</t>
  </si>
  <si>
    <t xml:space="preserve">Мероприятия в области сельскохозяйственного производства </t>
  </si>
  <si>
    <t>Учреждения культуры</t>
  </si>
  <si>
    <t>Учреждения физкультуры и спорта</t>
  </si>
  <si>
    <t xml:space="preserve">Мероприятия  по профилактике терроризма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</si>
  <si>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</si>
  <si>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</si>
  <si>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</si>
  <si>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Дорожное хозяйств (дорожные фонды)</t>
  </si>
  <si>
    <t>100</t>
  </si>
  <si>
    <t xml:space="preserve">Финансовое обеспечение выполнения функций муниципальными органами </t>
  </si>
  <si>
    <t>Подпрограмма  "Прочие мероприятия в области образования"</t>
  </si>
  <si>
    <t>Расходы общегосударственного характера</t>
  </si>
  <si>
    <t>Непрограммные направления деятельности</t>
  </si>
  <si>
    <t xml:space="preserve">Культура, кинематография </t>
  </si>
  <si>
    <t xml:space="preserve">Другие мероприятия по реализации муниципальных  функций </t>
  </si>
  <si>
    <t>Выполнение других обязательств органов местного самоуправления</t>
  </si>
  <si>
    <t>ведомство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</si>
  <si>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</si>
  <si>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</si>
  <si>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</si>
  <si>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 xml:space="preserve">Мероприятия по обеспечению своевременной и полной выплаты заработной платы </t>
  </si>
  <si>
    <t>Судебная система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</si>
  <si>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</si>
  <si>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</si>
  <si>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</si>
  <si>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</si>
  <si>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</si>
  <si>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</si>
  <si>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 xml:space="preserve">Улучшение условий и охраны труда в целях снижения профессиональных рисков работников в организациях  Аргаяшского муницпального района </t>
  </si>
  <si>
    <t>Капитальный ремонт и ремонт автомобильных дорог общего пользования местного значения в границах населенных пунктов поселений</t>
  </si>
  <si>
    <t>Финансовое обеспечение выполнения функций контрольно-счетными органами муниципальных образований</t>
  </si>
  <si>
    <t>Обеспечение функционирования и развития информационно-коммуникационной инфраструктуры</t>
  </si>
  <si>
    <t>Комплектование книжных фондов муниципальных общедоступных библиотек</t>
  </si>
  <si>
    <t>подраздел</t>
  </si>
  <si>
    <t>целевая статья</t>
  </si>
  <si>
    <t xml:space="preserve">Оценка недвижимости, признание прав и регулирование отношений по государственной и муниципальной собственности </t>
  </si>
  <si>
    <t>Реализация иных муниципальных функций в области социальной политики</t>
  </si>
  <si>
    <t xml:space="preserve">Категории и (или)  критерии отбора  юридических лиц   (за исключением     муниципальных   учреждений),   индивидуальных   
 предпринимателей,   физических лиц,   некоммерческих     организаций    
</t>
  </si>
  <si>
    <t>Общеэкономические вопросы</t>
  </si>
  <si>
    <t xml:space="preserve">Детский оздоровительно-образовательный лагерь </t>
  </si>
  <si>
    <t>Капитальные вложения в объекты муниципальной собственности</t>
  </si>
  <si>
    <t>Муниципальное казенное учреждение "Управление культуры, туризма и молодежной политики"</t>
  </si>
  <si>
    <t>Подпрограмма  "Обеспечение функций управления""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</si>
  <si>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</si>
  <si>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</si>
  <si>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</si>
  <si>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</si>
  <si>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</si>
  <si>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</si>
  <si>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</si>
  <si>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</si>
  <si>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</si>
  <si>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</si>
  <si>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</si>
  <si>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</si>
  <si>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</si>
  <si>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</si>
  <si>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</si>
  <si>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</si>
  <si>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>Закупка товаров, работ и услуг для государственных (муниципальных) нужд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</si>
  <si>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</si>
  <si>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</si>
  <si>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>Капитальный ремонт, ремонт и содержание автомобильных дорог общего пользования местного значения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</si>
  <si>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</si>
  <si>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</si>
  <si>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</si>
  <si>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</si>
  <si>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Капитальные вложения в объекты образования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</si>
  <si>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</si>
  <si>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</si>
  <si>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</si>
  <si>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</si>
  <si>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</si>
  <si>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</si>
  <si>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</si>
  <si>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</si>
  <si>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</si>
  <si>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</si>
  <si>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</si>
  <si>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</si>
  <si>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Коммунальное хозяйство</t>
  </si>
  <si>
    <t xml:space="preserve"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</t>
  </si>
  <si>
    <t>Другие вопросы в области культуры, кинематографии</t>
  </si>
  <si>
    <t>Массовый спорт</t>
  </si>
  <si>
    <t xml:space="preserve">Финансовое обеспечение функционирования системы обеспечения вызова экстренных оперативных служб по единому номеру «112» 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</si>
  <si>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</t>
  </si>
  <si>
    <t>Иные расходы на реализацию отраслевых мероприятий</t>
  </si>
  <si>
    <t>Выполнение публичных обязательств перед физическим лицом, подлежащих исполнению в денежной форме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</si>
  <si>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</si>
  <si>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</si>
  <si>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</si>
  <si>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 xml:space="preserve">Библиотеки </t>
  </si>
  <si>
    <t xml:space="preserve">Организация отдыха детей в каникулярное время 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</si>
  <si>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</si>
  <si>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</si>
  <si>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</si>
  <si>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</si>
  <si>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Мобилизационная и вневойсковая подготовка</t>
  </si>
  <si>
    <t>Органы юстиции</t>
  </si>
  <si>
    <t>Подпрограмма "Модернизация  объектов коммунальной инфраструктуры"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</si>
  <si>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</si>
  <si>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 xml:space="preserve">Мероприятия в области социальной политики </t>
  </si>
  <si>
    <t>Оказание материальной помощи гражданам, оказавшимся в трудной жизненной ситуации</t>
  </si>
  <si>
    <t xml:space="preserve"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</t>
  </si>
  <si>
    <t xml:space="preserve">Организация работы отдела по предоставлению гражданам субсидий на оплату жилого помещения и коммунальных услуг </t>
  </si>
  <si>
    <t xml:space="preserve">Мероприятия по предупреждению и ликвидации последствий чрезвычайных ситуаций </t>
  </si>
  <si>
    <t>Приложение  6</t>
  </si>
  <si>
    <t xml:space="preserve">Финансовое обеспечение выполнения функций муниципальными  органами </t>
  </si>
  <si>
    <t>Дошкольные образовательные организации</t>
  </si>
  <si>
    <t>Финансовое обеспечение муниципального задания на оказание муниципальных услуг (выполнение работ)</t>
  </si>
  <si>
    <t>Наименование</t>
  </si>
  <si>
    <t>раздел</t>
  </si>
  <si>
    <t>Предоставление субсидий бюджетным, автономным учреждениям и иным некоммерческим организациям</t>
  </si>
  <si>
    <t>Капитальные вложения в объекты недвижимого имущества государственной (муниципальной) собственности</t>
  </si>
  <si>
    <t>400</t>
  </si>
  <si>
    <t xml:space="preserve">Наименование ГРБС </t>
  </si>
  <si>
    <t>Жилищное хозяйство</t>
  </si>
  <si>
    <t>Иные бюджетные ассигнования</t>
  </si>
  <si>
    <t>800</t>
  </si>
  <si>
    <t xml:space="preserve">Другие мероприятия в сфере физической культуры и спорта  </t>
  </si>
  <si>
    <t>Подпрограмма  «Мероприятия в области сельскохозяйственного производства»</t>
  </si>
  <si>
    <t xml:space="preserve">Методический кабинет, централизованная бухгалтерия </t>
  </si>
  <si>
    <t>Мероприятия в области образования  для педагогических работников</t>
  </si>
  <si>
    <t>Обеспечение деятельности подведомственных казенных учреждений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</si>
  <si>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</si>
  <si>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</si>
  <si>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 xml:space="preserve">Учреждения физкультуры и спорта </t>
  </si>
  <si>
    <t xml:space="preserve">Мероприятия по социальной поддержке детей-инвалидов </t>
  </si>
  <si>
    <t>Муниципальная программа   "Об осуществлении мероприятий гражданской обороны, защиты населения и территории Аргаяшского  муниципального  района от чрезвычайных ситуаций природного и техногенного характера, развитие единой дежурно-диспетчерской службы"</t>
  </si>
  <si>
    <t>Субсидии юридическим лицам (за исключением субсидий районным учреждениям), индивидуальным предпринимателям, физическим лицам</t>
  </si>
  <si>
    <t>Дошкольное образование</t>
  </si>
  <si>
    <t>Мероприятия в области социальной политики</t>
  </si>
  <si>
    <t>Реализация иных муниципальных  функций в области социальной политики</t>
  </si>
  <si>
    <t xml:space="preserve">Проведение мероприятий для детей и молодежи  </t>
  </si>
  <si>
    <t xml:space="preserve">Проведение мероприятий для детей и молодежи </t>
  </si>
  <si>
    <t xml:space="preserve">Общеобразовательные организации для обучающихся с ограниченными возможностями здоровья </t>
  </si>
  <si>
    <t xml:space="preserve">Мероприятия по безопасности образовательных учреждений 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</si>
  <si>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</si>
  <si>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Экологические мероприятия</t>
  </si>
  <si>
    <t xml:space="preserve">Строительство газопроводов и газовых сетей  </t>
  </si>
  <si>
    <t>Мероприятия в сфере физической культуры и спорта</t>
  </si>
  <si>
    <t>Организационно-методический центр, централизованная бухгалтерия, группа хозяйственного обслуживания</t>
  </si>
  <si>
    <t>Организация отдыха детей в летнее время</t>
  </si>
  <si>
    <t>Мероприятия в сфере малого и среднего  предпринимательства</t>
  </si>
  <si>
    <t xml:space="preserve">Мероприятия по предупреждению экстремизма 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</si>
  <si>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</si>
  <si>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</si>
  <si>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</si>
  <si>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</si>
  <si>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</si>
  <si>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</si>
  <si>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Общеобразовательные организации</t>
  </si>
  <si>
    <t>5321042230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</si>
  <si>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</si>
  <si>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</si>
  <si>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</si>
  <si>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Организации дополнительного образования</t>
  </si>
  <si>
    <t>Детский оздоровительно-образовательный лагерь</t>
  </si>
  <si>
    <t>Организация отдыха детей в каникулярное время</t>
  </si>
  <si>
    <t>Финансовое обеспечение выполнения функций муниципальными органами</t>
  </si>
  <si>
    <t>Мероприятия по безопасности образовательных учреждений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</si>
  <si>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</si>
  <si>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</si>
  <si>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Библиотеки</t>
  </si>
  <si>
    <t>Мероприятия в области сельскохозяйственного производства</t>
  </si>
  <si>
    <t>Мероприятия по противодействию коррупции</t>
  </si>
  <si>
    <t>6200741370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</si>
  <si>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</si>
  <si>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</si>
  <si>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>7200000000</t>
  </si>
  <si>
    <t>7200700000</t>
  </si>
  <si>
    <t>7600000000</t>
  </si>
  <si>
    <t>7600700000</t>
  </si>
  <si>
    <t xml:space="preserve">Финансовое обеспечение выполнения функций муниципальными органами  </t>
  </si>
  <si>
    <t>Финансовое обеспечение выполнения функций муниципальными  органами</t>
  </si>
  <si>
    <t xml:space="preserve">Строительство, модернизация, реконструкция и  ремонт объектов систем водоснабжения, водоотведения и очистки сточных вод </t>
  </si>
  <si>
    <t xml:space="preserve">Модернизация, реконструкция, капитальный ремонт и ремонт систем водоснабжения, водоотведения, систем электроснабжения, теплоснабжения </t>
  </si>
  <si>
    <t>Мероприятия в сфере малого  и среднего предпринимательства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</si>
  <si>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</si>
  <si>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</si>
  <si>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Мероприятия по социальной поддержке малообеспеченных семей</t>
  </si>
  <si>
    <t xml:space="preserve">Капитальные вложения в объекты образования </t>
  </si>
  <si>
    <t>Реализация инициативных проектов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</si>
  <si>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</si>
  <si>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</si>
  <si>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Организация профильных смен для детей, состоящих на профилактическом учете</t>
  </si>
  <si>
    <t>5351000000</t>
  </si>
  <si>
    <t>53210L3040</t>
  </si>
  <si>
    <t>9900000000</t>
  </si>
  <si>
    <t>9900400000</t>
  </si>
  <si>
    <t>9900420401</t>
  </si>
  <si>
    <t>9900421100</t>
  </si>
  <si>
    <t>9900409200</t>
  </si>
  <si>
    <t>9900409208</t>
  </si>
  <si>
    <t>9900409209</t>
  </si>
  <si>
    <t>9900424706</t>
  </si>
  <si>
    <t>5900000000</t>
  </si>
  <si>
    <t>5910000000</t>
  </si>
  <si>
    <t>5910400000</t>
  </si>
  <si>
    <t>5910420401</t>
  </si>
  <si>
    <t>5920000000</t>
  </si>
  <si>
    <t>5920400000</t>
  </si>
  <si>
    <t>5920420401</t>
  </si>
  <si>
    <t>9900407005</t>
  </si>
  <si>
    <t>9900405250</t>
  </si>
  <si>
    <t>5100000000</t>
  </si>
  <si>
    <t>5110000000</t>
  </si>
  <si>
    <t>5120000000</t>
  </si>
  <si>
    <t>5130000000</t>
  </si>
  <si>
    <t>9900600000</t>
  </si>
  <si>
    <t>9900605550</t>
  </si>
  <si>
    <t>9900420402</t>
  </si>
  <si>
    <t>9900422500</t>
  </si>
  <si>
    <t>5000000000</t>
  </si>
  <si>
    <t>5300000000</t>
  </si>
  <si>
    <t>5310000000</t>
  </si>
  <si>
    <t>5311000000</t>
  </si>
  <si>
    <t>5311042030</t>
  </si>
  <si>
    <t>5360000000</t>
  </si>
  <si>
    <t>5362000000</t>
  </si>
  <si>
    <t>5362042607</t>
  </si>
  <si>
    <t>5320000000</t>
  </si>
  <si>
    <t>5320700000</t>
  </si>
  <si>
    <t>5320742603</t>
  </si>
  <si>
    <t>5320742604</t>
  </si>
  <si>
    <t>5321000000</t>
  </si>
  <si>
    <t>5321042130</t>
  </si>
  <si>
    <t>5330000000</t>
  </si>
  <si>
    <t>5331000000</t>
  </si>
  <si>
    <t>5331042330</t>
  </si>
  <si>
    <t>5340000000</t>
  </si>
  <si>
    <t>5341000000</t>
  </si>
  <si>
    <t>5341042430</t>
  </si>
  <si>
    <t>5341042611</t>
  </si>
  <si>
    <t>5342000000</t>
  </si>
  <si>
    <t>5342042430</t>
  </si>
  <si>
    <t>5342042606</t>
  </si>
  <si>
    <t>6400000000</t>
  </si>
  <si>
    <t>5350000000</t>
  </si>
  <si>
    <t>5350600000</t>
  </si>
  <si>
    <t>5311042602</t>
  </si>
  <si>
    <t>5500000000</t>
  </si>
  <si>
    <t>5530000000</t>
  </si>
  <si>
    <t>5531000000</t>
  </si>
  <si>
    <t>5531042330</t>
  </si>
  <si>
    <t>5540000000</t>
  </si>
  <si>
    <t>5542000000</t>
  </si>
  <si>
    <t>5542042603</t>
  </si>
  <si>
    <t>5550000000</t>
  </si>
  <si>
    <t>6400700000</t>
  </si>
  <si>
    <t>6400742603</t>
  </si>
  <si>
    <t>5510000000</t>
  </si>
  <si>
    <t>5520000000</t>
  </si>
  <si>
    <t>5521000000</t>
  </si>
  <si>
    <t>5521044230</t>
  </si>
  <si>
    <t>5522000000</t>
  </si>
  <si>
    <t>552204423Б</t>
  </si>
  <si>
    <t>5400000000</t>
  </si>
  <si>
    <t>5410000000</t>
  </si>
  <si>
    <t>5410700000</t>
  </si>
  <si>
    <t>5410745140</t>
  </si>
  <si>
    <t>5420700000</t>
  </si>
  <si>
    <t>5420745140</t>
  </si>
  <si>
    <t>5422000000</t>
  </si>
  <si>
    <t>5422045150</t>
  </si>
  <si>
    <t>5430000000</t>
  </si>
  <si>
    <t>5430700000</t>
  </si>
  <si>
    <t>5430745120</t>
  </si>
  <si>
    <t>5440000000</t>
  </si>
  <si>
    <t>9900420300</t>
  </si>
  <si>
    <t>9900451200</t>
  </si>
  <si>
    <t>5200000000</t>
  </si>
  <si>
    <t>5200400000</t>
  </si>
  <si>
    <t>5200441310</t>
  </si>
  <si>
    <t>5800000000</t>
  </si>
  <si>
    <t>5820000000</t>
  </si>
  <si>
    <t>5820700000</t>
  </si>
  <si>
    <t>5820741360</t>
  </si>
  <si>
    <t>6100000000</t>
  </si>
  <si>
    <t>6100700000</t>
  </si>
  <si>
    <t>6200000000</t>
  </si>
  <si>
    <t>6200700000</t>
  </si>
  <si>
    <t>9900409207</t>
  </si>
  <si>
    <t>9900459300</t>
  </si>
  <si>
    <t>6500000000</t>
  </si>
  <si>
    <t>6500400000</t>
  </si>
  <si>
    <t>6500424300</t>
  </si>
  <si>
    <t>6500700000</t>
  </si>
  <si>
    <t>6500746280</t>
  </si>
  <si>
    <t>6500746290</t>
  </si>
  <si>
    <t>6000000000</t>
  </si>
  <si>
    <t>6000400000</t>
  </si>
  <si>
    <t>6000700000</t>
  </si>
  <si>
    <t>6000741320</t>
  </si>
  <si>
    <t>5700000000</t>
  </si>
  <si>
    <t>5720000000</t>
  </si>
  <si>
    <t>5720700000</t>
  </si>
  <si>
    <t>5720747004</t>
  </si>
  <si>
    <t>Транспорт</t>
  </si>
  <si>
    <t>6900000000</t>
  </si>
  <si>
    <t>6900700000</t>
  </si>
  <si>
    <t>6900743450</t>
  </si>
  <si>
    <t>6300000000</t>
  </si>
  <si>
    <t>6310000000</t>
  </si>
  <si>
    <t>6310700000</t>
  </si>
  <si>
    <t>6310743512</t>
  </si>
  <si>
    <t>6320000000</t>
  </si>
  <si>
    <t>6320700000</t>
  </si>
  <si>
    <t>6320743513</t>
  </si>
  <si>
    <t>6330700000</t>
  </si>
  <si>
    <t>6330746070</t>
  </si>
  <si>
    <t>6320900000</t>
  </si>
  <si>
    <t>7400000000</t>
  </si>
  <si>
    <t>7400900000</t>
  </si>
  <si>
    <t>5810000000</t>
  </si>
  <si>
    <t>5810400000</t>
  </si>
  <si>
    <t>5810441630</t>
  </si>
  <si>
    <t>5600000000</t>
  </si>
  <si>
    <t>5610000000</t>
  </si>
  <si>
    <t>5620000000</t>
  </si>
  <si>
    <t>5630000000</t>
  </si>
  <si>
    <t>6700000000</t>
  </si>
  <si>
    <t>6700400000</t>
  </si>
  <si>
    <t>6700420401</t>
  </si>
  <si>
    <t>6700700000</t>
  </si>
  <si>
    <t>6700709002</t>
  </si>
  <si>
    <t>6700709005</t>
  </si>
  <si>
    <t>6350000000</t>
  </si>
  <si>
    <t>5410745110</t>
  </si>
  <si>
    <t>5000700000</t>
  </si>
  <si>
    <t>5000740270</t>
  </si>
  <si>
    <t>6350900000</t>
  </si>
  <si>
    <t>Мероприятия по привлечению граждан к обеспечению общественной безопасности</t>
  </si>
  <si>
    <t>6200741390</t>
  </si>
  <si>
    <t xml:space="preserve">Предоставление помещения для работы на обслуживаемом административном участке участковому  уполномоченному полиции </t>
  </si>
  <si>
    <t>5350420401</t>
  </si>
  <si>
    <t>5359900000</t>
  </si>
  <si>
    <t>5359942530</t>
  </si>
  <si>
    <t>5420000000</t>
  </si>
  <si>
    <t>5560000000</t>
  </si>
  <si>
    <t>5560400000</t>
  </si>
  <si>
    <t>5560420401</t>
  </si>
  <si>
    <t>6330000000</t>
  </si>
  <si>
    <t xml:space="preserve">9909500000 </t>
  </si>
  <si>
    <t>9909529306</t>
  </si>
  <si>
    <t>5310600000</t>
  </si>
  <si>
    <t>5511044030</t>
  </si>
  <si>
    <t>Приобретение спортивного инвентаря и оборудования для физкультурно-спортивных организаций</t>
  </si>
  <si>
    <t>5569944530</t>
  </si>
  <si>
    <t>5569900000</t>
  </si>
  <si>
    <t>5511000000</t>
  </si>
  <si>
    <t>53410S9010</t>
  </si>
  <si>
    <t xml:space="preserve"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</t>
  </si>
  <si>
    <t>5410400000</t>
  </si>
  <si>
    <t>5410600000</t>
  </si>
  <si>
    <t>5419900000</t>
  </si>
  <si>
    <t>5420400000</t>
  </si>
  <si>
    <t>5420600000</t>
  </si>
  <si>
    <t>5420628350</t>
  </si>
  <si>
    <t>5420628380</t>
  </si>
  <si>
    <t>5420628400</t>
  </si>
  <si>
    <t>5420428580</t>
  </si>
  <si>
    <t>5420652500</t>
  </si>
  <si>
    <t xml:space="preserve">5440000000 </t>
  </si>
  <si>
    <t xml:space="preserve">5440400000 </t>
  </si>
  <si>
    <t>5441000000</t>
  </si>
  <si>
    <t>5450000000</t>
  </si>
  <si>
    <t>5455500000</t>
  </si>
  <si>
    <t>5455545160</t>
  </si>
  <si>
    <t>5429500000</t>
  </si>
  <si>
    <t>5429529101</t>
  </si>
  <si>
    <t xml:space="preserve">5429500000 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</si>
  <si>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</t>
  </si>
  <si>
    <t>5342042609</t>
  </si>
  <si>
    <t>5730000000</t>
  </si>
  <si>
    <t xml:space="preserve"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</t>
  </si>
  <si>
    <t>5730700000</t>
  </si>
  <si>
    <t>6800000000</t>
  </si>
  <si>
    <t>6800700000</t>
  </si>
  <si>
    <t>Мероприятия по профилактике наркомании и противодействие злоупотреблению наркотическими средствами и их незаконному обороту</t>
  </si>
  <si>
    <t>6800741340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</si>
  <si>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</si>
  <si>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</si>
  <si>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</si>
  <si>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6330746040</t>
  </si>
  <si>
    <t>Другие вопросы в области охраны окружающей среды</t>
  </si>
  <si>
    <t>Совершенствование организации дорожного движения и мероприятия по безопасности движения пешеходов</t>
  </si>
  <si>
    <t>7700000000</t>
  </si>
  <si>
    <t>7700700000</t>
  </si>
  <si>
    <t>6130741350</t>
  </si>
  <si>
    <t>6100741350</t>
  </si>
  <si>
    <t>Мероприятия, реализуемые органами исполнительной власти</t>
  </si>
  <si>
    <t>7300000000</t>
  </si>
  <si>
    <t>7300700000</t>
  </si>
  <si>
    <t>7300741380</t>
  </si>
  <si>
    <t>7700741350</t>
  </si>
  <si>
    <t>5311004070</t>
  </si>
  <si>
    <t>5321003230</t>
  </si>
  <si>
    <t>5321003260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</si>
  <si>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</si>
  <si>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5321003310</t>
  </si>
  <si>
    <t>53210S3190</t>
  </si>
  <si>
    <t>53210S3290</t>
  </si>
  <si>
    <t>53410S3350</t>
  </si>
  <si>
    <t>53420S3350</t>
  </si>
  <si>
    <t>5351003210</t>
  </si>
  <si>
    <t>5310604090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</si>
  <si>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дошкольные образовательные организации, через предоставление компенсации части родительской платы</t>
  </si>
  <si>
    <t>53110S4100</t>
  </si>
  <si>
    <t>5350603180</t>
  </si>
  <si>
    <t>5441028630</t>
  </si>
  <si>
    <t>5420628340</t>
  </si>
  <si>
    <t>5420628360</t>
  </si>
  <si>
    <t>5420628420</t>
  </si>
  <si>
    <t>5420628430</t>
  </si>
  <si>
    <t>5420628440</t>
  </si>
  <si>
    <t>5420628450</t>
  </si>
  <si>
    <t>5420628460</t>
  </si>
  <si>
    <t>5410628200</t>
  </si>
  <si>
    <t>5410628040</t>
  </si>
  <si>
    <t>5410628050</t>
  </si>
  <si>
    <t>5419928160</t>
  </si>
  <si>
    <t>5410428170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</si>
  <si>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</si>
  <si>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5410428120</t>
  </si>
  <si>
    <t>5420428420</t>
  </si>
  <si>
    <t>5420428560</t>
  </si>
  <si>
    <t>5420428600</t>
  </si>
  <si>
    <t>5430728660</t>
  </si>
  <si>
    <t>5440428370</t>
  </si>
  <si>
    <t>9900499060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</si>
  <si>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</si>
  <si>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</si>
  <si>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6500746130</t>
  </si>
  <si>
    <t>6000467020</t>
  </si>
  <si>
    <t>5720761040</t>
  </si>
  <si>
    <t>57307S1030</t>
  </si>
  <si>
    <t>76007S6120</t>
  </si>
  <si>
    <t>63509S4040</t>
  </si>
  <si>
    <t>63207S4020</t>
  </si>
  <si>
    <t>9900499400</t>
  </si>
  <si>
    <t>74009S5210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</si>
  <si>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</si>
  <si>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</si>
  <si>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 xml:space="preserve">Оплата услуг специалистов по организации физкультурно-оздоровительной и спортивно-массовой работы с населением старшего возраста  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</si>
  <si>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</si>
  <si>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2026 год</t>
  </si>
  <si>
    <t>7800000000</t>
  </si>
  <si>
    <t>7800700000</t>
  </si>
  <si>
    <t>7800799600</t>
  </si>
  <si>
    <t>Охрана окружающей среды</t>
  </si>
  <si>
    <t xml:space="preserve">Муниципальная программа  "Энергосбережение и повышение энергетической эффективности" </t>
  </si>
  <si>
    <t xml:space="preserve">6300000000 </t>
  </si>
  <si>
    <t>5350400000</t>
  </si>
  <si>
    <t xml:space="preserve">       Предоставление муниципальных гарантий в валюте Российской Федерации</t>
  </si>
  <si>
    <t>Программа муниципальных внутренних и внешних</t>
  </si>
  <si>
    <t>Мероприятия по энергосбережению и повышению энергетической эффективности</t>
  </si>
  <si>
    <t>Мероприятия по энергосбережению и повышению энергетической эффективности (Закупка товаров, работ и услуг для обеспечения государственных (муниципальных) нужд)</t>
  </si>
  <si>
    <t>Обеспечение функционирования и развития информационно-коммуникационной инфраструктуры (Закупка товаров, работ и услуг для обеспечения государственных (муниципальных) нужд)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</si>
  <si>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</si>
  <si>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Дошкольные образовательные организации (Предоставление субсидий бюджетным, автономным учреждениям и иным некоммерческим организациям)</t>
  </si>
  <si>
    <t>Мероприятия по социальной поддержке детей-инвалидов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</si>
  <si>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</si>
  <si>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Проведение мероприятий для детей и молодежи  (Закупка товаров, работ и услуг для обеспечения государственных (муниципальных) нужд)</t>
  </si>
  <si>
    <t>Мероприятия в области образования  для педагогических работников (Закупка товаров, работ и услуг для обеспечения государственных (муниципальных) нужд)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</si>
  <si>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</si>
  <si>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</si>
  <si>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</si>
  <si>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Общеобразовательные организации (Предоставление субсидий бюджетным, автономным учреждениям и иным некоммерческим организациям)</t>
  </si>
  <si>
    <t>Общеобразовательные организации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</si>
  <si>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</si>
  <si>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</si>
  <si>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</si>
  <si>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 (Предоставление субсидий бюджетным, автономным учреждениям и иным некоммерческим организациям)</t>
  </si>
  <si>
    <t>Детский оздоровительно-образовательный лагерь (Предоставление субсидий бюджетным, автономным учреждениям и иным некоммерческим организациям)</t>
  </si>
  <si>
    <t>Организация отдыха детей в летнее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</si>
  <si>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</si>
  <si>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</si>
  <si>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Организация питания детей в пришкольных лагерях (Предоставление субсидий бюджетным, автономным учреждениям и иным некоммерческим организациям)</t>
  </si>
  <si>
    <t>Организация занятости детей в каникулярное время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</si>
  <si>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</si>
  <si>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Методический кабинет, централизованная бухгалтерия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</si>
  <si>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Методический кабинет, централизованная бухгалтерия  (Закупка товаров, работ и услуг для обеспечения государственных (муниципальных) нужд)</t>
  </si>
  <si>
    <t>Методический кабинет, централизованная бухгалтерия (Иные бюджетные ассигнования)</t>
  </si>
  <si>
    <t>Мероприятия по безопасности образовательных учреждений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</si>
  <si>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</si>
  <si>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</si>
  <si>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</si>
  <si>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Мероприятия по социальной поддержке малообеспеченных семей (Закупка товаров, работ и услуг для обеспечения государственных (муниципальных) нужд)</t>
  </si>
  <si>
    <t>Мероприятия в области социальной политики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</si>
  <si>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</si>
  <si>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</si>
  <si>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Оказание материальной помощи гражданам, оказавшимся в трудной жизненной ситуации (Предоставление субсидий бюджетным, автономным учреждениям и иным некоммерческим организациям)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</si>
  <si>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</si>
  <si>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</si>
  <si>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</si>
  <si>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</si>
  <si>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</si>
  <si>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(Предоставление субсидий бюджетным, автономным учреждениям и иным некоммерческим организациям)</t>
  </si>
  <si>
    <t>Учреждения культуры (Предоставление субсидий бюджетным, автономным учреждениям и иным некоммерческим организациям)</t>
  </si>
  <si>
    <t>Библиотеки (Предоставление субсидий бюджетным, автономным учреждениям и иным некоммерческим организациям)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</si>
  <si>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</si>
  <si>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(Предоставление субсидий бюджетным, автономным учреждениям и иным некоммерческим организациям)</t>
  </si>
  <si>
    <t>Проведение мероприятий для детей и молодежи (Предоставление субсидий бюджетным, автономным учреждениям и иным некоммерческим организациям)</t>
  </si>
  <si>
    <t>Организационно-методический центр, централизованная бухгалтерия, группа хозяйственного обслуживания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</si>
  <si>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(Закупка товаров, работ и услуг для обеспечения государственных (муниципальных) нужд)</t>
  </si>
  <si>
    <t>Организационно-методический центр, централизованная бухгалтерия, группа хозяйственного обслуживания (Иные бюджетные ассигнования)</t>
  </si>
  <si>
    <t>Мероприятия в области сельскохозяйственного производства (Закупка товаров, работ и услуг для обеспечения государственных (муниципальных) нужд)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</si>
  <si>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</si>
  <si>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Мероприятия по противодействию коррупции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</si>
  <si>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</si>
  <si>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(Иные бюджетные ассигнования)</t>
  </si>
  <si>
    <t>Улучшение условий и охраны труда в целях снижения профессиональных рисков работников в организациях  Аргаяшского муницпального района  (Закупка товаров, работ и услуг для обеспечения государственных (муниципальных) нужд)</t>
  </si>
  <si>
    <t>Предоставление помещения для работы на обслуживаемом административном участке участковому  уполномоченному полиции (Закупка товаров, работ и услуг для обеспечения государственных (муниципальных) нужд)</t>
  </si>
  <si>
    <t>Мероприятия по привлечению граждан к обеспечению общественной безопасности (Закупка товаров, работ и услуг для обеспечения государственных (муниципальных) нужд)</t>
  </si>
  <si>
    <t>Строительство, модернизация, реконструкция и  ремонт объектов систем водоснабжения, водоотведения и очистки сточных вод (Закупка товаров, работ и услуг для обеспечения государственных (муниципальных) нужд)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</si>
  <si>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(Закупка товаров, работ и услуг для обеспечения государственных (муниципальных) нужд)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</si>
  <si>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(Закупка товаров, работ и услуг для обеспечения государственных (муниципальных) нужд)</t>
  </si>
  <si>
    <t>Строительство газопроводов и газовых сетей  (Капитальные вложения в объекты государственной (муниципальной) собственности)</t>
  </si>
  <si>
    <t>Экологические мероприятия (Закупка товаров, работ и услуг для обеспечения государственных (муниципальных) нужд)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</si>
  <si>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</si>
  <si>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Проведение мероприятий для детей и молодежи (Закупка товаров, работ и услуг для обеспечения государственных (муниципальных) нужд)</t>
  </si>
  <si>
    <t>Финансовое обеспечение функционирования системы обеспечения вызова экстренных оперативных служб по единому номеру «112»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</si>
  <si>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функционирования системы обеспечения вызова экстренных оперативных служб по единому номеру «112» (Закупка товаров, работ и услуг для обеспечения государственных (муниципальных) нужд)</t>
  </si>
  <si>
    <t>Развитие муниципальных систем оповещения и информирования населения о чрезвычайных ситуациях (Закупка товаров, работ и услуг для обеспечения государственных (муниципальных) нужд)</t>
  </si>
  <si>
    <t>Оценка недвижимости, признание прав и регулирование отношений по государственной и муниципальной собственности (Закупка товаров, работ и услуг для обеспечения государственных (муниципальных) нужд)</t>
  </si>
  <si>
    <t>Мероприятия по профилактике наркомании и противодействие злоупотреблению наркотическими средствами и их незаконному обороту (Закупка товаров, работ и услуг для обеспечения государственных (муниципальных) нужд)</t>
  </si>
  <si>
    <t>Мероприятия в сфере малого  и среднего предпринимательства (Закупка товаров, работ и услуг для обеспечения государственных (муниципальных) нужд)</t>
  </si>
  <si>
    <t>Капитальные вложения в объекты образования (Капитальные вложения в объекты государственной (муниципальной) собственности)</t>
  </si>
  <si>
    <t>Мероприятия, реализуемые органами исполнительной власти (Закупка товаров, работ и услуг для обеспечения государственных (муниципальных) нужд)</t>
  </si>
  <si>
    <t>Реализация инициативных проектов (Закупка товаров, работ и услуг для обеспечения государственных (муниципальных) нужд)</t>
  </si>
  <si>
    <t>Выполнение налоговых обязательств (Иные бюджетные ассигнования)</t>
  </si>
  <si>
    <t>Резервные фонды органов местных администраций (Иные бюджетные ассигнования)</t>
  </si>
  <si>
    <t>Выполнение других обязательств органов местного самоуправления (Закупка товаров, работ и услуг для обеспечения государственных (муниципальных) нужд)</t>
  </si>
  <si>
    <t>Выполнение других обязательств органов местного самоуправления (Иные бюджетные ассигнования)</t>
  </si>
  <si>
    <t>Финансовое обеспечение выполнения функций контрольно-счетными органами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</si>
  <si>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(Закупка товаров, работ и услуг для обеспечения государственных (муниципальных) нужд)</t>
  </si>
  <si>
    <t>Председатель представительного органа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</si>
  <si>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Руководитель контрольно-счетной палаты муниципального образования и его заместители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</si>
  <si>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</si>
  <si>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Мероприятия по обеспечению своевременной и полной выплаты заработной платы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</si>
  <si>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(рублей)</t>
  </si>
  <si>
    <t>2027 год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</si>
  <si>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</si>
  <si>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</si>
  <si>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</si>
  <si>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</si>
  <si>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</si>
  <si>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</si>
  <si>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</si>
  <si>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</si>
  <si>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</si>
  <si>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</si>
  <si>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</si>
  <si>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</si>
  <si>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социальному обслуживанию граждан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</si>
  <si>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</si>
  <si>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</si>
  <si>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</si>
  <si>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</si>
  <si>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</si>
  <si>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</si>
  <si>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</si>
  <si>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</si>
  <si>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</si>
  <si>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</si>
  <si>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</si>
  <si>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</si>
  <si>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</si>
  <si>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Приобретение технических средств реабилитации для пунктов проката в муниципальных учреждениях социальной защиты населения (Закупка товаров, работ и услуг для обеспечения государственных (муниципальных) нужд)</t>
  </si>
  <si>
    <t>Организация отдыха  детей в каникулярное время (Предоставление субсидий бюджетным, автономным учреждениям и иным некоммерческим организациям)</t>
  </si>
  <si>
    <t>5420428770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</si>
  <si>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</si>
  <si>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7200741330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</si>
  <si>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</si>
  <si>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9900499150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</si>
  <si>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</si>
  <si>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50007S7010</t>
  </si>
  <si>
    <t>7800724010</t>
  </si>
  <si>
    <t xml:space="preserve">Организация и проведение летних сельских спортивных игр «Золотой колос» и зимней сельской спартакиады «Уральская метелица» </t>
  </si>
  <si>
    <t>5611000000</t>
  </si>
  <si>
    <t>5611048230</t>
  </si>
  <si>
    <t>9900605540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</si>
  <si>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</si>
  <si>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5420645170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</si>
  <si>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</si>
  <si>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</si>
  <si>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Учреждения физкультуры и спорта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</si>
  <si>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</si>
  <si>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Подпрограмма  "Чистая вода"</t>
  </si>
  <si>
    <t>Приложение 1</t>
  </si>
  <si>
    <t>Приложение  2</t>
  </si>
  <si>
    <t>Подпрограмма "Обеспечение жильем молодых семей"</t>
  </si>
  <si>
    <t>6340000000</t>
  </si>
  <si>
    <t>Социальные выплаты на улучшение жилищных условий граждан</t>
  </si>
  <si>
    <t>6341500000</t>
  </si>
  <si>
    <t>63415L4970</t>
  </si>
  <si>
    <t>СОЦИАЛЬНАЯ ПОЛИТИКА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</si>
  <si>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</t>
  </si>
  <si>
    <t>5420652200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</si>
  <si>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</si>
  <si>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 (Социальное обеспечение и иные выплаты населению)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</si>
  <si>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</si>
  <si>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</si>
  <si>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</si>
  <si>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</si>
  <si>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</si>
  <si>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532Ю650501</t>
  </si>
  <si>
    <t>532Ю653035</t>
  </si>
  <si>
    <t>532Ю651790</t>
  </si>
  <si>
    <t>532Ю600000</t>
  </si>
  <si>
    <t>Региональный проект «Педагоги и наставники»</t>
  </si>
  <si>
    <t>536Ю400000</t>
  </si>
  <si>
    <t>Региональный проект "Все лучшее детям"</t>
  </si>
  <si>
    <t>536Ю4S3173</t>
  </si>
  <si>
    <t>53620L4940</t>
  </si>
  <si>
    <t>632И351540</t>
  </si>
  <si>
    <t>632И300000</t>
  </si>
  <si>
    <t>Мероприятия по модернизации коммунальной инфраструктуры</t>
  </si>
  <si>
    <t>7100000000</t>
  </si>
  <si>
    <t>Региональный проект «Формирование комфортной городской среды»</t>
  </si>
  <si>
    <t xml:space="preserve">Реализация программ формирования современной городской среды   </t>
  </si>
  <si>
    <t>710И400000</t>
  </si>
  <si>
    <t>710И455550</t>
  </si>
  <si>
    <t>8300000000</t>
  </si>
  <si>
    <t>8300700000</t>
  </si>
  <si>
    <t>Мероприятия по профилактике преступлений, совершаемых с использованием информационно-телекоммуникационных технологий</t>
  </si>
  <si>
    <t>8300741430</t>
  </si>
  <si>
    <t>Государственная поддержка отрасли культуры</t>
  </si>
  <si>
    <t>Государственная поддержка лучших муниципальных учреждений культуры, находящихся на территориях сельских поселений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</si>
  <si>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</si>
  <si>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</si>
  <si>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области(Социальное обеспечение и иные выплаты населению)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</si>
  <si>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</si>
  <si>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самообразования(Социальное обеспечение и иные выплаты населению)</t>
  </si>
  <si>
    <t>55220L5195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</si>
  <si>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</si>
  <si>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</si>
  <si>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</si>
  <si>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</si>
  <si>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</si>
  <si>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</si>
  <si>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</si>
  <si>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</si>
  <si>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</si>
  <si>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</si>
  <si>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</si>
  <si>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</si>
  <si>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</si>
  <si>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</si>
  <si>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</si>
  <si>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</si>
  <si>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</si>
  <si>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</si>
  <si>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</si>
  <si>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области(Социальное обеспечение и иные выплаты населению)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</si>
  <si>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</si>
  <si>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</si>
  <si>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</si>
  <si>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</si>
  <si>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</si>
  <si>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</si>
  <si>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</si>
  <si>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(Социальное обеспечение и иные выплаты населению)</t>
  </si>
  <si>
    <t>Осуществление переданных государственных полномочий по выплате областного единовременного пособия при рождении ребенка</t>
  </si>
  <si>
    <t>5410628010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</si>
  <si>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</si>
  <si>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</si>
  <si>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</si>
  <si>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</si>
  <si>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ребенка(Социальное обеспечение и иные выплаты населению)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</si>
  <si>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</si>
  <si>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</si>
  <si>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</si>
  <si>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</si>
  <si>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</si>
  <si>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</si>
  <si>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</si>
  <si>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Региональный проект «Мы вместе (Воспитание гармонично развитой личности)»</t>
  </si>
  <si>
    <t>640Ю200000</t>
  </si>
  <si>
    <t>Реализация мероприятий с детьми и молодежью</t>
  </si>
  <si>
    <t>640Ю2S1010</t>
  </si>
  <si>
    <t>Реализация мероприятий с детьми и молодежью (Закупка товаров, работ и услуг для обеспечения государственных (муниципальных) нужд)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</si>
  <si>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</si>
  <si>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</si>
  <si>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</si>
  <si>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</si>
  <si>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</si>
  <si>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</si>
  <si>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</si>
  <si>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</si>
  <si>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 "Обеспечение функций управления"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</si>
  <si>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</si>
  <si>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</si>
  <si>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Государственная поддержка лучших муниципальных учреждений культуры, находящихся на территориях сельских поселений (Предоставление субсидий бюджетным, автономным учреждениям и иным некоммерческим организациям)</t>
  </si>
  <si>
    <t>Повышение квалификации (обучение) сотрудников</t>
  </si>
  <si>
    <t>Повышение квалификации (обучение) сотрудников (Закупка товаров, работ и услуг для обеспечения государственных (муниципальных) нужд)</t>
  </si>
  <si>
    <t>Обеспечение жильем молодых семей</t>
  </si>
  <si>
    <t>Обеспечение жильем молодых семей (Социальное обеспечение и иные выплаты населению)</t>
  </si>
  <si>
    <t>Мероприятия по предупреждению и ликвидации последствий чрезвычайных ситуаций (Закупка товаров, работ и услуг для обеспечения государственных (муниципальных) нужд)</t>
  </si>
  <si>
    <t>Реализация программ формирования современной городской среды   (Закупка товаров, работ и услуг для обеспечения государственных (муниципальных) нужд)</t>
  </si>
  <si>
    <t>Мероприятия  по профилактике терроризма (Закупка товаров, работ и услуг для обеспечения государственных (муниципальных) нужд)</t>
  </si>
  <si>
    <t>Мероприятия по профилактике преступлений, совершаемых с использованием информационно-телекоммуникационных технологий (Закупка товаров, работ и услуг для обеспечения государственных (муниципальных) нужд)</t>
  </si>
  <si>
    <t>Глава муниципального образования(Расходы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</si>
  <si>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</si>
  <si>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(Закупка товаров, работ и услуг для обеспечения государственных (муниципальных) нужд)</t>
  </si>
  <si>
    <t>Осуществление переданных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</si>
  <si>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Муниципальная программа "Выполнение функций по управлению, владению, пользованию и распоряжению муниципальной собственностью в Аргаяшском муниципальном районе"</t>
  </si>
  <si>
    <t>2028 год</t>
  </si>
  <si>
    <t>Муниципальные программы Аргаяшского муниципального округа</t>
  </si>
  <si>
    <t>Муниципальная  программа  Аргаяшского муниципального района "Развитие дорожного хозяйства в  Аргаяшском муниципальном  округе"</t>
  </si>
  <si>
    <t>Муниципальная программа "Развитие информационного общества в Аргаяшском муниципальном округе до 2030 года"</t>
  </si>
  <si>
    <t>Муниципальная программа  "Развитие   образования  Аргаяшского муниципального округа"</t>
  </si>
  <si>
    <t>Подпрограмма  "Развитие дошкольного образования  Аргаяшского муниципального округа"</t>
  </si>
  <si>
    <t>Подпрограмма  "Развитие общего образования  Аргаяшского муниципального округа"</t>
  </si>
  <si>
    <t>Подпрограмма  "Развитие дополнительного образования  Аргаяшского муниципального округа"</t>
  </si>
  <si>
    <t>Подпрограмма  "Отдых, оздоровление, занятость детей и молодежи Аргаяшского муниципального округа"</t>
  </si>
  <si>
    <t>Подпрограмма  " Безопасность образовательных учреждений  Аргаяшского муниципального округа"</t>
  </si>
  <si>
    <t>Муниципальная программа  "Социальная поддержка граждан   Аргаяшского муниципального округа"</t>
  </si>
  <si>
    <t>Подпрограмма "Социальная  поддержка семей  и детей  Аргаяшского муниципального округа"</t>
  </si>
  <si>
    <t>Подпрограмма «Повышение качества жизни граждан пожилого возраста и иных категорий граждан Аргаяшского муниципального округа»</t>
  </si>
  <si>
    <t>Подпрограмма «Функционирование системы социального обслуживания и социальной поддержки отдельных категорий граждан Аргаяшского муниципального округа»</t>
  </si>
  <si>
    <t>Подпрограмма  "Поддержка социально-ориентированных некоммерческих организаций Аргаяшского муницпального округа"</t>
  </si>
  <si>
    <t xml:space="preserve">Муниципальная программа  "Развитие культуры   Аргаяшского муниципального округа"
</t>
  </si>
  <si>
    <t>Подпрограмма  "Организация библиотечного обслуживания населения  в Аргаяшском муниципальном округе"</t>
  </si>
  <si>
    <t>Подпрограмма  "Развитие дополнительного образования детей в сфере культуры и искусства в   Аргаяшском муниципальном округе Челябинской области"</t>
  </si>
  <si>
    <t xml:space="preserve">Подпрограмма  "Одаренные дети" в сфере культуры и искусства в Аргаяшском муниципальном округе </t>
  </si>
  <si>
    <t>Подпрограмма  "Укрепление материально-технической базы учреждений культуры  в Аргаяшском муниципальном округе", проект "Культурная среда"</t>
  </si>
  <si>
    <t>Муниципальная программа  "Развитие физической культуры и спорта в Аргаяшском муниципальном округе"</t>
  </si>
  <si>
    <t>Подпрограмма  "Функционирование системы физической культуры и спорта в Аргаяшском муниципальном округе"</t>
  </si>
  <si>
    <t>Подпрограмма  "Основные направления развития физической культуры и спорта в Аргаяшском муниципальном округе"</t>
  </si>
  <si>
    <t xml:space="preserve">Подпрограмма  "Реализация Всероссийского физкультурно-спортивного комплекса «Готов к труду и обороне» (ГТО) в Аргаяшском муниципальном округе" </t>
  </si>
  <si>
    <t>Муниципальная программа   "Развитие сельского хозяйства Аргаяшского  муниципального округа"</t>
  </si>
  <si>
    <t>Подпрограмма "Поддержка садоводческих некоммерческих товариществ, расположенных на территории Аргаяшского муниципального округа"</t>
  </si>
  <si>
    <t>Подпрограмма " Развитие муниципальной службы  Аргаяшского муниципального округа"</t>
  </si>
  <si>
    <t>Муниципальная программа   "Развитие  муниципального управления  в Аргаяшском  муниципальном округе"</t>
  </si>
  <si>
    <t xml:space="preserve">Подпрограмма "Противодействие коррупции в Аргаяшском муниципальном округе"
</t>
  </si>
  <si>
    <t xml:space="preserve">Муниципальная программа  "Управление  муниципальными   финансами и        
муниципальным  долгом Аргаяшского муниципального округа "  </t>
  </si>
  <si>
    <t>Подпрограмма "Организация бюджетного процесса в Аргаяшском муниципальном округе"</t>
  </si>
  <si>
    <t xml:space="preserve">Подпрограмма "Создание и развитие информационной системы управления общественными финансами «Электронный бюджет» в Аргаяшском муниципальном округе"     </t>
  </si>
  <si>
    <t>Муниципальная программа   "Улучшение условий и охраны труда в Аргаяшском  муниципальном  округе"</t>
  </si>
  <si>
    <t>Муниципальная программа   "Реализация государственной национальной политики на территории Аргаяшского муниципального округа"</t>
  </si>
  <si>
    <t>Муниципальная программа   "Обеспечение общественного порядка, противодействие преступности и профилактика правонарушений на территории Аргаяшского  муниципального  округа"</t>
  </si>
  <si>
    <t>Муниципальная программа  "Развитие   жилищно-коммунального хозяйства,  инфраструктуры и экологические мероприятия Аргаяшского муниципального округа"</t>
  </si>
  <si>
    <t>Подпрограмма  "Природоохранные мероприятия, оздоровление экологической обстановки в Аргаяшском муниципальном округе"</t>
  </si>
  <si>
    <t>Подпрограмма "Мероприятия по переселению граждан из жилищного фонда, признанного непригодным для проживания в Аргаяшском муниципальном округе"</t>
  </si>
  <si>
    <t>Муниципальная программа "Реализация молодежной политики в  Аргаяшском муниципальном  округе"</t>
  </si>
  <si>
    <t>Муниципальная программа "Об осуществлении мероприятий гражданской обороны, защиты населения и территории Аргаяшского  муниципального  округа от чрезвычайных ситуаций природного и техногенного характера, развитие единой дежурно-диспетчерской службы "</t>
  </si>
  <si>
    <t>Муниципальная программа "Профилактика наркомании и противодействие незаконному обороту наркотиков в Аргаяшском муниципальном округе"</t>
  </si>
  <si>
    <t>Муниципальная программа " Содействие развитию малого и среднего предпринимательства в Аргаяшском муниципальном округе"</t>
  </si>
  <si>
    <t>Муниципальная программа "Формирование современной городской среды Аргаяшского муниципального округа "</t>
  </si>
  <si>
    <t>Муниципальная программа   "Профилактика проявлений экстремизма в Аргаяшском муниципальном округе"</t>
  </si>
  <si>
    <t>Муниципальная программа   "Профилактика терроризма в Аргаяшском  муниципальном  округе"</t>
  </si>
  <si>
    <t>Муниципальная программа "Капитальное строительство в  Аргаяшском муниципальном округе"</t>
  </si>
  <si>
    <t>Муниципальная программа "Развитие транспортной доступности в Аргаяшском муниципальном округе"</t>
  </si>
  <si>
    <t>Муниципальная программа "Укрепление общественного здоровья на территории Аргаяшского муниципального округа Челябинской области"</t>
  </si>
  <si>
    <t>Муниципальная программа "Реализация инициативных проектов в Аргаяшском муниципальном округе"</t>
  </si>
  <si>
    <t>Муниципальная программа "Профилактика преступлений, совершаемых с использованием информационно-телекоммуникационных технологий на территории Аргаяшского муниципального округа"</t>
  </si>
  <si>
    <t>Премии Главы Аргаяшского муниципального округа</t>
  </si>
  <si>
    <t>Премии Главы Аргаяшского муниципального округа (Социальное обеспечение и иные выплаты населению)</t>
  </si>
  <si>
    <t>Премии Собрания депутатов Аргаяшского муниципального округа</t>
  </si>
  <si>
    <t>Премии Собрания депутатов Аргаяшского муниципального округа (Социальное обеспечение и иные выплаты населению)</t>
  </si>
  <si>
    <t>Обеспечение выполнения социальных обязательств Аргаяшского муниципального округа</t>
  </si>
  <si>
    <t xml:space="preserve">муниципального округа на 2026 год </t>
  </si>
  <si>
    <t>и на плановый период 2027 и  2028 годов"</t>
  </si>
  <si>
    <t>Распределение бюджетных ассигнований по целевым статьям (муниципальным  программам Аргаяшского муниципального округа и непрограммным направлениям деятельности), группам видов расходов, разделам и подразделам классификации расходов бюджетов на 2026 год и на плановый период 2027 и 2028 годов</t>
  </si>
  <si>
    <t>Распределение бюджетных ассигнований по разделам и подразделам 
классификации расходов бюджетов на 2026 год и на плановый период 2027 и 2028 годов</t>
  </si>
  <si>
    <t>Ведомственная структура расходов бюджета Аргаяшского муниципального округа на 2026 год и на плановый период 2027 и 2028 годов</t>
  </si>
  <si>
    <t>Информационное освещение деятельности органов муниципальной власти Аргаяшского муниципального округа в средствах массовой информации</t>
  </si>
  <si>
    <t>Финансовое управление Аргаяшского муниципального округа</t>
  </si>
  <si>
    <t xml:space="preserve">Муниципальная программа  "Управление  муниципальными   финансами и        
муниципальным  долгом Аргаяшского муниципального округа"  </t>
  </si>
  <si>
    <t>Управление образования Аргаяшского муниципального округа Челябинской области</t>
  </si>
  <si>
    <t xml:space="preserve">Муниципальная программа  "Развитие   образования  Аргаяшского муниципального округа" </t>
  </si>
  <si>
    <t xml:space="preserve">Подпрограмма  "Развитие дошкольного образования  Аргаяшского муниципального округа" </t>
  </si>
  <si>
    <t xml:space="preserve">Подпрограмма  "Развитие общего образования  Аргаяшского муниципального округа" </t>
  </si>
  <si>
    <t xml:space="preserve">Подпрограмма  "Развитие дополнительного образования  Аргаяшского муниципального округа" </t>
  </si>
  <si>
    <t>Подпрограмма  "Развитие дополнительного образования детей в сфере культуры и искусства в Аргаяшском муниципальном округе Челябинской области"</t>
  </si>
  <si>
    <t>Управление социальной защиты населения Аргаяшского муниципального  округа</t>
  </si>
  <si>
    <t xml:space="preserve">Администрация Аргаяшского муниципального округа </t>
  </si>
  <si>
    <t>Муниципальная программа   "Развитие  муниципального управления  Аргаяшского  муниципального округа"</t>
  </si>
  <si>
    <t>Муниципальная программа "Профилактика наркомании и противодействие незаконному обороту наркотиков в Аргаяшском муниципальном округе "</t>
  </si>
  <si>
    <t>Улучшение условий и охраны труда в целях снижения профессиональных рисков работников в организациях  Аргаяшского муницпального округа</t>
  </si>
  <si>
    <t>Муниципальная программа  " Развитие малого и среднего предпринимательства в Аргаяшском муниципальном округе"</t>
  </si>
  <si>
    <t>Муниципальная программа "Развитие жилищно-коммунального хозяйства, инфраструктуры и экологические мероприятия Аргаяшского муниципального округа"</t>
  </si>
  <si>
    <t>Муниципальная программа    "Энергосбережение и повышение энергетической эффективности  Аргаяшского муниципального округа"</t>
  </si>
  <si>
    <t>Подпрограмма "Модернизация  объектов коммунальной инфраструктуры на  территории Аргаяшского муниципального округа"</t>
  </si>
  <si>
    <t>Подпрограмма  "Программа  экологических мероприятий в  Аргаяшском муниципальном округе"</t>
  </si>
  <si>
    <t>Комитет по управлению имуществом Аргаяшского  округа</t>
  </si>
  <si>
    <t>Муниципальная программа  "Выполнение функций по управлению, владению,пользованию и распоряжению муниципальной собственностью в Аргаяшском муниципальном округе"</t>
  </si>
  <si>
    <t>9900429040</t>
  </si>
  <si>
    <t>9900412010</t>
  </si>
  <si>
    <t>5410900000</t>
  </si>
  <si>
    <t>5410928190</t>
  </si>
  <si>
    <t>9900451180</t>
  </si>
  <si>
    <t>Подпрограмма "Содержание автомобильных дорог общего пользования местного значения "</t>
  </si>
  <si>
    <t>5110700000</t>
  </si>
  <si>
    <t xml:space="preserve">Содержание   автомобильных дорог общего пользования местного значения </t>
  </si>
  <si>
    <t>5110743151</t>
  </si>
  <si>
    <t>Содержание автомобильных дорог общего пользования местного значения  (Закупка товаров, работ и услуг для обеспечения государственных (муниципальных) нужд)</t>
  </si>
  <si>
    <t>5120700000</t>
  </si>
  <si>
    <t>5120743152</t>
  </si>
  <si>
    <t>Совершенствование организации дорожного движения и мероприятия по безопасности движения пешеходов (Закупка товаров, работ и услуг для обеспечения государственных (муниципальных) нужд)</t>
  </si>
  <si>
    <t>Подпрограмма "Капитальный ремонт и ремонт автомобильных дорог общего пользования местного значения "</t>
  </si>
  <si>
    <t>5130700000</t>
  </si>
  <si>
    <t>5130743153</t>
  </si>
  <si>
    <t>Капитальный ремонт, ремонт и содержание автомобильных дорог общего пользования местного значения  (Закупка товаров, работ и услуг для обеспечения государственных (муниципальных) нужд)</t>
  </si>
  <si>
    <t>51307SД010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</si>
  <si>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</si>
  <si>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</si>
  <si>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5320100000</t>
  </si>
  <si>
    <t>5320142601</t>
  </si>
  <si>
    <t>Организация подвоза учащихся (Межбюджетные трансферты)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</si>
  <si>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</si>
  <si>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</si>
  <si>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5350603300</t>
  </si>
  <si>
    <t>5321042601</t>
  </si>
  <si>
    <t>Организация подвоза учащихся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</si>
  <si>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</si>
  <si>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</si>
  <si>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</si>
  <si>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55520L4670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</si>
  <si>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t>
  </si>
  <si>
    <t>5552000000</t>
  </si>
  <si>
    <t>5611048231</t>
  </si>
  <si>
    <t>Физкультурно-оздоровительный комплекс</t>
  </si>
  <si>
    <t>Физкультурно-оздоровительный комплекс (Предоставление субсидий бюджетным, автономным учреждениям и иным некоммерческим организациям)</t>
  </si>
  <si>
    <t>5621000000</t>
  </si>
  <si>
    <t>5621048120</t>
  </si>
  <si>
    <t>56210S0011</t>
  </si>
  <si>
    <t>Мероприятия в сфере физической культуры и спорта (Предоставление субсидий бюджетным, автономным учреждениям и иным некоммерческим организациям)</t>
  </si>
  <si>
    <t>Организация и проведение летних сельских спортивных игр «Золотой колос» и зимней сельской спартакиады «Уральская метелица» 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</si>
  <si>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среднего возраста  (Предоставление субсидий бюджетным, автономным учреждениям и иным некоммерческим организациям)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</si>
  <si>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 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</si>
  <si>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   (Предоставление субсидий бюджетным, автономным учреждениям и иным некоммерческим организациям)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</si>
  <si>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 (Предоставление субсидий бюджетным, автономным учреждениям и иным некоммерческим организациям)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</si>
  <si>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 (Предоставление субсидий бюджетным, автономным учреждениям и иным некоммерческим организациям)</t>
  </si>
  <si>
    <t>56210S0012</t>
  </si>
  <si>
    <t>56210S0013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</si>
  <si>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</si>
  <si>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 (Предоставление субсидий бюджетным, автономным учреждениям и иным некоммерческим организациям)</t>
  </si>
  <si>
    <t>56210S0014</t>
  </si>
  <si>
    <t>56210S0018</t>
  </si>
  <si>
    <t>56210S0019</t>
  </si>
  <si>
    <t>56210S001Б</t>
  </si>
  <si>
    <t>56210S0180</t>
  </si>
  <si>
    <t>5622000000</t>
  </si>
  <si>
    <t>Оснащение объектов спортивной инфраструктуры спортивно-технологическим оборудованием</t>
  </si>
  <si>
    <t>56220L2280</t>
  </si>
  <si>
    <t>Оснащение объектов спортивной инфраструктуры спортивно-технологическим оборудованием (Предоставление субсидий бюджетным, автономным учреждениям и иным некоммерческим организациям)</t>
  </si>
  <si>
    <t>5631000000</t>
  </si>
  <si>
    <t>5631048120</t>
  </si>
  <si>
    <t>Другие мероприятия в сфере физической культуры и спорта  (Предоставление субсидий бюджетным, автономным учреждениям и иным некоммерческим организациям)</t>
  </si>
  <si>
    <t>5631048230</t>
  </si>
  <si>
    <t>Реализация мероприятий по модернизации коммунальной инфраструктуры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</si>
  <si>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</si>
  <si>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</si>
  <si>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</si>
  <si>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Региональный проект «Все лучшее детям»</t>
  </si>
  <si>
    <t>63209S4080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</si>
  <si>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</si>
  <si>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Региональный проект «Модернизация коммунальной инфраструктуры (Челябинская область)»</t>
  </si>
  <si>
    <t>63207SВЖ00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</si>
  <si>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 (Закупка товаров, работ и услуг для обеспечения государственных (муниципальных) нужд)</t>
  </si>
  <si>
    <t>65007S6140</t>
  </si>
  <si>
    <t>Обеспечение первичных мер пожарной безопасности в части создания условий для организации добровольной пожарной охраны (Закупка товаров, работ и услуг для обеспечения государственных (муниципальных) нужд)</t>
  </si>
  <si>
    <t>Уличное освещение</t>
  </si>
  <si>
    <t>Прочее благоустройство</t>
  </si>
  <si>
    <t>729</t>
  </si>
  <si>
    <t>728</t>
  </si>
  <si>
    <t>731</t>
  </si>
  <si>
    <t>732</t>
  </si>
  <si>
    <t>733</t>
  </si>
  <si>
    <t>734</t>
  </si>
  <si>
    <t>736</t>
  </si>
  <si>
    <t>738</t>
  </si>
  <si>
    <t>Оказание мер поддержки гражданам, участвующим в охране общественного порядка на территории Челябинской области</t>
  </si>
  <si>
    <t>62007S6340</t>
  </si>
  <si>
    <t>Оказание мер поддержки гражданам, участвующим в охране общественного порядка на территории Челябинской области (Социальное обеспечение и иные выплаты населению)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</si>
  <si>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</si>
  <si>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</si>
  <si>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</si>
  <si>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</si>
  <si>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Информационное освещение деятельности органов муниципальной власти Аргаяшского муниципального округа в средствах массовой информации (Закупка товаров, работ и услуг для обеспечения государственных (муниципальных) нужд)</t>
  </si>
  <si>
    <t>Осуществление первичного воинского учета органами местного самоуправления муниципальных округов и городских округов</t>
  </si>
  <si>
    <t>НАЦИОНАЛЬНАЯ ОБОРОНА</t>
  </si>
  <si>
    <t>Осуществление первичного воинского учета органами местного самоуправления муниципальных округов и городских округов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</si>
  <si>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первичного воинского учета органами местного самоуправления муниципальных округов и городских округов (Закупка товаров, работ и услуг для обеспечения государственных (муниципальных) нужд)</t>
  </si>
  <si>
    <t>53110S4030</t>
  </si>
  <si>
    <t>8400000000</t>
  </si>
  <si>
    <t>6330746002</t>
  </si>
  <si>
    <t>Организация деятельности по накоплению и транспортированию твердых коммунальных отходов</t>
  </si>
  <si>
    <t>Ликвидация накопленного вреда окружающей среде за счет экологических платежей (Закупка товаров, работ и услуг для обеспечения государственных (муниципальных) нужд)</t>
  </si>
  <si>
    <t>Организация деятельности по накоплению и транспортированию твердых коммунальных отходов (Закупка товаров, работ и услуг для обеспечения государственных (муниципальных) нужд)</t>
  </si>
  <si>
    <t>8400700000</t>
  </si>
  <si>
    <t>8400746001</t>
  </si>
  <si>
    <t>8400746004</t>
  </si>
  <si>
    <t>8400746005</t>
  </si>
  <si>
    <t>Уличное освещение (Закупка товаров, работ и услуг для обеспечения государственных (муниципальных) нужд)</t>
  </si>
  <si>
    <t>Организация ритуальных услуг и содержание мест захоронения (Закупка товаров, работ и услуг для обеспечения государственных (муниципальных) нужд)</t>
  </si>
  <si>
    <t>Прочее благоустройство (Закупка товаров, работ и услуг для обеспечения государственных (муниципальных) нужд)</t>
  </si>
  <si>
    <t>Выплата лицам, удостоенным почетного звания «Почетный гражданин Аргаяшского муниципального округа"</t>
  </si>
  <si>
    <t>Выплата лицам, удостоенным почетного звания «Почетный гражданин Аргаяшского муниципального округа" (Социальное обеспечение и иные выплаты населению)</t>
  </si>
  <si>
    <t>Ежемесячная доплата к страховой пенсии по старости (инвалидности) гражданам, замещавшим муниципальные должности Аргаяшского муниципального округа и ежемесячная выплата пенсии за выслугу лет лицам, замещавшим должности муниципальной службы Аргаяшского муниципального округа</t>
  </si>
  <si>
    <t>Ежемесячная доплата к страховой пенсии по старости (инвалидности) гражданам, замещавшим муниципальные должности Аргаяшского муниципального округа и ежемесячная выплата пенсии за выслугу лет лицам, замещавшим должности муниципальной службы Аргаяшского муниципального округа (Социальное обеспечение и иные выплаты населению)</t>
  </si>
  <si>
    <t>Обеспечение выполнения социальных обязательств Аргаяшского муниципального округа (Социальное обеспечение и иные выплаты населению)</t>
  </si>
  <si>
    <t>Управление социальной защиты населения Аргаяшского муниципального округа</t>
  </si>
  <si>
    <t xml:space="preserve">Общественная  организация  ветеранов (пенсионеров)  войны, труда,  Вооруженных Сил и  правоохранительных  органов Аргаяшского муниципального округа Челябинской области
</t>
  </si>
  <si>
    <t xml:space="preserve">Местная общественная  организация инвалидов Аргаяшского муниципального округа Челябинской области общественной организации "Общероссийское общество инвалидов"
</t>
  </si>
  <si>
    <t xml:space="preserve">Капитальный ремонт и ремонт автомобильных дорог общего пользования местного значения </t>
  </si>
  <si>
    <t>Капитальный ремонт и ремонт автомобильных дорог общего пользования местного значения  (Закупка товаров, работ и услуг для обеспечения государственных (муниципальных) нужд)</t>
  </si>
  <si>
    <t>55120L5190</t>
  </si>
  <si>
    <t>55210L5190</t>
  </si>
  <si>
    <t>55210L5194</t>
  </si>
  <si>
    <t>55220L5190</t>
  </si>
  <si>
    <t>Государственная поддержка лучших работников муниципальных учреждений культуры, находящихся на территориях сельских поселений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</si>
  <si>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</si>
  <si>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СОБРАНИЕ ДЕПУТАТОВ АРГАЯШСКОГО МУНИЦИПАЛЬНОГО ОКРУГА ЧЕЛЯБИНСКОЙ ОБЛАСТИ</t>
  </si>
  <si>
    <t>КОНТРОЛЬНО-СЧЕТНАЯ ПАЛАТА АРГАЯШСКОГО МУНИЦИПАЛЬНОГО ОКРУГА ЧЕЛЯБИНСКОЙ ОБЛАСТИ</t>
  </si>
  <si>
    <t>Подпрограмма "Организация досуга и обеспечение жителей округа услугами учреждений культуры в Аргаяшском муниципальном округе"</t>
  </si>
  <si>
    <t>Подпрограмма "Повышение безопасности дорожного движения в Аргаяшском муниципальном округе"</t>
  </si>
  <si>
    <t>Содержание и обслуживание казны муниципального округа</t>
  </si>
  <si>
    <t>Содержание и обслуживание казны муниципального округа (Закупка товаров, работ и услуг для обеспечения государственных (муниципальных) нужд)</t>
  </si>
  <si>
    <t>Приложение  3</t>
  </si>
  <si>
    <t>Приложение  4</t>
  </si>
  <si>
    <t>Приложение 5</t>
  </si>
  <si>
    <t>Приложение  7</t>
  </si>
  <si>
    <t>Программа  муниципальных гарантий в валюте Российской Федерации на 2026 год и на плановый период 2027 и 2028 годов</t>
  </si>
  <si>
    <t>на 2026 год и плановый период 2027 и 2028 годов  не планируется</t>
  </si>
  <si>
    <t xml:space="preserve"> заимствований на 2026 год и на плановый период 2027 и 2028 годов</t>
  </si>
  <si>
    <t xml:space="preserve">            Муниципальные внутрение и внешние заимствования в 2026 году и плановом периоде 2027 и 2028 годов не планируются</t>
  </si>
  <si>
    <t>Условно утвержденные расходы</t>
  </si>
  <si>
    <t>от _______________ 2025  года № ______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</si>
  <si>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</si>
  <si>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Мероприятия по обеспечению деятельности при ликвидации юридического лица</t>
  </si>
  <si>
    <t>Мероприятия по обеспечению деятельности при ликвидации юридического лица (Иные бюджетные ассигнования)</t>
  </si>
  <si>
    <t>9900405350</t>
  </si>
  <si>
    <t>Муниципальная программа "Благоустройство населенных пунктов Аргаяшского муниципального округа"</t>
  </si>
  <si>
    <t xml:space="preserve">Источники внутреннего финансирования дефицита  бюджета Аргаяшского муниципального округа на 2026 год и на плановый период 2027 и 2028 годов
</t>
  </si>
  <si>
    <t>Перечень субсидий юридическим лицам (за исключением субсидий муниципальным учреждениям округа), индивидуальным предпринимателям, а также физическим лицам – производителям товаров, работ, услуг (за исключением субсидий, указанных в пунктах 6-8 статьи 78 БК РФ) на 2026 год и на плановый период 2027 и 2028 годов</t>
  </si>
  <si>
    <t xml:space="preserve">Цель   предоставления    субсидии из  бюджета округа
</t>
  </si>
  <si>
    <t xml:space="preserve">Объем ассигнований, предусмотренный в  ведомственной структуре бюджета округа       
      (рублей)
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</si>
</sst>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"/>
    <numFmt numFmtId="166" formatCode="?"/>
  </numFmts>
  <fonts count="2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8" fillId="0" borderId="0"/>
    <xf numFmtId="0" fontId="1" fillId="0" borderId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6" fillId="0" borderId="0" xfId="0" applyFont="1" applyAlignment="1"/>
    <xf numFmtId="0" fontId="9" fillId="0" borderId="0" xfId="0" applyFont="1"/>
    <xf numFmtId="0" fontId="8" fillId="0" borderId="0" xfId="0" applyFont="1"/>
    <xf numFmtId="0" fontId="8" fillId="0" borderId="1" xfId="0" applyFont="1" applyBorder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/>
    <xf numFmtId="0" fontId="8" fillId="0" borderId="1" xfId="0" applyFont="1" applyBorder="1" applyAlignment="1">
      <alignment wrapText="1"/>
    </xf>
    <xf numFmtId="0" fontId="5" fillId="0" borderId="0" xfId="0" applyFont="1" applyFill="1" applyAlignment="1"/>
    <xf numFmtId="0" fontId="1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3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textRotation="90" wrapText="1"/>
    </xf>
    <xf numFmtId="49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textRotation="90" wrapText="1"/>
    </xf>
    <xf numFmtId="0" fontId="8" fillId="0" borderId="1" xfId="0" applyNumberFormat="1" applyFont="1" applyFill="1" applyBorder="1" applyAlignment="1">
      <alignment horizontal="right" vertical="center" textRotation="90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4" fontId="3" fillId="0" borderId="1" xfId="3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4" fontId="8" fillId="0" borderId="1" xfId="3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textRotation="90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64" fontId="10" fillId="3" borderId="1" xfId="5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textRotation="90" wrapText="1"/>
    </xf>
    <xf numFmtId="4" fontId="10" fillId="3" borderId="1" xfId="0" applyNumberFormat="1" applyFont="1" applyFill="1" applyBorder="1" applyAlignment="1">
      <alignment horizontal="righ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righ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left" vertical="center" wrapText="1"/>
    </xf>
    <xf numFmtId="4" fontId="13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8" fillId="3" borderId="1" xfId="3" applyFont="1" applyFill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166" fontId="8" fillId="3" borderId="1" xfId="0" applyNumberFormat="1" applyFont="1" applyFill="1" applyBorder="1" applyAlignment="1" applyProtection="1">
      <alignment horizontal="left" vertical="center" wrapText="1"/>
    </xf>
    <xf numFmtId="166" fontId="8" fillId="3" borderId="1" xfId="0" applyNumberFormat="1" applyFont="1" applyFill="1" applyBorder="1" applyAlignment="1">
      <alignment horizontal="left" vertical="center" wrapText="1"/>
    </xf>
    <xf numFmtId="4" fontId="3" fillId="3" borderId="1" xfId="3" applyNumberFormat="1" applyFont="1" applyFill="1" applyBorder="1" applyAlignment="1">
      <alignment horizontal="right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left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 applyProtection="1">
      <alignment horizontal="left" vertical="center" wrapText="1"/>
    </xf>
    <xf numFmtId="4" fontId="8" fillId="3" borderId="1" xfId="3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wrapText="1"/>
    </xf>
    <xf numFmtId="4" fontId="24" fillId="3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3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5" fontId="8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2" fontId="22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 applyProtection="1">
      <alignment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20" fillId="3" borderId="1" xfId="0" applyNumberFormat="1" applyFont="1" applyFill="1" applyBorder="1" applyAlignment="1">
      <alignment vertical="center" wrapText="1"/>
    </xf>
    <xf numFmtId="49" fontId="15" fillId="3" borderId="1" xfId="0" applyNumberFormat="1" applyFont="1" applyFill="1" applyBorder="1" applyAlignment="1" applyProtection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166" fontId="8" fillId="3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166" fontId="8" fillId="0" borderId="1" xfId="0" applyNumberFormat="1" applyFont="1" applyBorder="1" applyAlignment="1">
      <alignment vertical="center" wrapText="1"/>
    </xf>
    <xf numFmtId="166" fontId="8" fillId="3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3" borderId="1" xfId="0" applyNumberFormat="1" applyFont="1" applyFill="1" applyBorder="1" applyAlignment="1">
      <alignment vertical="center" wrapText="1"/>
    </xf>
    <xf numFmtId="49" fontId="15" fillId="3" borderId="1" xfId="0" applyNumberFormat="1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166" fontId="20" fillId="3" borderId="1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horizontal="right" vertical="center"/>
    </xf>
    <xf numFmtId="2" fontId="8" fillId="0" borderId="1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6" fontId="8" fillId="0" borderId="1" xfId="0" applyNumberFormat="1" applyFont="1" applyFill="1" applyBorder="1" applyAlignment="1">
      <alignment horizontal="justify"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8" fillId="0" borderId="1" xfId="0" applyNumberFormat="1" applyFont="1" applyBorder="1" applyAlignment="1" applyProtection="1">
      <alignment horizontal="right" vertical="center" wrapText="1"/>
    </xf>
    <xf numFmtId="49" fontId="19" fillId="3" borderId="1" xfId="0" applyNumberFormat="1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right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lef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166" fontId="8" fillId="0" borderId="1" xfId="0" applyNumberFormat="1" applyFont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 wrapText="1"/>
    </xf>
    <xf numFmtId="166" fontId="8" fillId="3" borderId="1" xfId="0" applyNumberFormat="1" applyFont="1" applyFill="1" applyBorder="1" applyAlignment="1">
      <alignment horizontal="justify" vertical="center" wrapText="1"/>
    </xf>
    <xf numFmtId="0" fontId="8" fillId="3" borderId="1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3" borderId="1" xfId="0" applyNumberFormat="1" applyFont="1" applyFill="1" applyBorder="1" applyAlignment="1">
      <alignment horizontal="center" vertical="center" textRotation="90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0" fontId="8" fillId="0" borderId="1" xfId="0" applyNumberFormat="1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16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Финансовый 2" xfId="4"/>
    <cellStyle name="Финансовый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9"/>
  <sheetViews>
    <sheetView topLeftCell="A325" workbookViewId="0">
      <selection activeCell="H333" sqref="H333:H334"/>
    </sheetView>
  </sheetViews>
  <sheetFormatPr defaultRowHeight="12.75"/>
  <cols>
    <col min="1" max="1" width="52.42578125" customWidth="1"/>
    <col min="2" max="2" width="14.5703125" customWidth="1"/>
    <col min="3" max="3" width="5.42578125" customWidth="1"/>
    <col min="4" max="4" width="4.140625" customWidth="1"/>
    <col min="5" max="5" width="3.85546875" customWidth="1"/>
    <col min="6" max="6" width="17" customWidth="1"/>
    <col min="7" max="7" width="17.28515625" customWidth="1"/>
    <col min="8" max="8" width="17.140625" customWidth="1"/>
  </cols>
  <sheetData>
    <row r="1" spans="1:8">
      <c r="A1" s="1"/>
      <c r="B1" s="17"/>
      <c r="C1" s="17"/>
      <c r="D1" s="17"/>
      <c r="E1" s="17"/>
      <c r="F1" s="19"/>
      <c r="H1" s="19" t="s">
        <v>617</v>
      </c>
    </row>
    <row r="2" spans="1:8">
      <c r="A2" s="1"/>
      <c r="B2" s="15"/>
      <c r="C2" s="15"/>
      <c r="D2" s="15"/>
      <c r="E2" s="15"/>
      <c r="F2" s="8"/>
      <c r="H2" s="51" t="s">
        <v>20</v>
      </c>
    </row>
    <row r="3" spans="1:8">
      <c r="A3" s="1"/>
      <c r="B3" s="15"/>
      <c r="C3" s="15"/>
      <c r="D3" s="15"/>
      <c r="E3" s="15"/>
      <c r="F3" s="8"/>
      <c r="H3" s="154" t="s">
        <v>790</v>
      </c>
    </row>
    <row r="4" spans="1:8">
      <c r="A4" s="1"/>
      <c r="B4" s="15"/>
      <c r="C4" s="15"/>
      <c r="D4" s="15"/>
      <c r="E4" s="15"/>
      <c r="F4" s="8"/>
      <c r="H4" s="154" t="s">
        <v>791</v>
      </c>
    </row>
    <row r="5" spans="1:8">
      <c r="A5" s="1"/>
      <c r="B5" s="15"/>
      <c r="C5" s="15"/>
      <c r="D5" s="15"/>
      <c r="E5" s="15"/>
      <c r="F5" s="8"/>
      <c r="H5" s="179" t="s">
        <v>958</v>
      </c>
    </row>
    <row r="6" spans="1:8">
      <c r="A6" s="1"/>
      <c r="B6" s="190"/>
      <c r="C6" s="190"/>
      <c r="D6" s="190"/>
      <c r="E6" s="190"/>
      <c r="F6" s="190"/>
    </row>
    <row r="7" spans="1:8" ht="102.75" customHeight="1">
      <c r="A7" s="191" t="s">
        <v>792</v>
      </c>
      <c r="B7" s="191"/>
      <c r="C7" s="191"/>
      <c r="D7" s="191"/>
      <c r="E7" s="191"/>
      <c r="F7" s="191"/>
      <c r="G7" s="191"/>
      <c r="H7" s="191"/>
    </row>
    <row r="8" spans="1:8" ht="26.25">
      <c r="A8" s="2"/>
      <c r="B8" s="2"/>
      <c r="C8" s="2"/>
      <c r="D8" s="2"/>
      <c r="E8" s="2"/>
      <c r="F8" s="3"/>
      <c r="H8" s="3" t="s">
        <v>568</v>
      </c>
    </row>
    <row r="9" spans="1:8" ht="61.5" customHeight="1">
      <c r="A9" s="40" t="s">
        <v>137</v>
      </c>
      <c r="B9" s="41" t="s">
        <v>61</v>
      </c>
      <c r="C9" s="41" t="s">
        <v>14</v>
      </c>
      <c r="D9" s="41" t="s">
        <v>138</v>
      </c>
      <c r="E9" s="41" t="s">
        <v>60</v>
      </c>
      <c r="F9" s="124" t="s">
        <v>473</v>
      </c>
      <c r="G9" s="124" t="s">
        <v>569</v>
      </c>
      <c r="H9" s="124" t="s">
        <v>735</v>
      </c>
    </row>
    <row r="10" spans="1:8" ht="15.75">
      <c r="A10" s="26" t="s">
        <v>15</v>
      </c>
      <c r="B10" s="28"/>
      <c r="C10" s="28"/>
      <c r="D10" s="28"/>
      <c r="E10" s="28"/>
      <c r="F10" s="47">
        <f>SUM(F492+F11+F555)</f>
        <v>2887671263.0699997</v>
      </c>
      <c r="G10" s="47">
        <f t="shared" ref="G10:H10" si="0">SUM(G492+G11+G555)</f>
        <v>2919758054.9000001</v>
      </c>
      <c r="H10" s="47">
        <f t="shared" si="0"/>
        <v>2937495310.5199995</v>
      </c>
    </row>
    <row r="11" spans="1:8" ht="31.5">
      <c r="A11" s="59" t="s">
        <v>736</v>
      </c>
      <c r="B11" s="65"/>
      <c r="C11" s="28"/>
      <c r="D11" s="28"/>
      <c r="E11" s="28"/>
      <c r="F11" s="47">
        <f>SUM(F12+F18+F33+F37+F137+F252+F291+F327+F338+F347+F358+F366+F370+F378+F413+F420+F434+F444+F448+F464+F468+F460+F472+F476+F484+F456+F480+F452)</f>
        <v>2554643241.8899999</v>
      </c>
      <c r="G11" s="47">
        <f t="shared" ref="G11:H11" si="1">SUM(G12+G18+G33+G37+G137+G252+G291+G327+G338+G347+G358+G366+G370+G378+G413+G420+G434+G444+G448+G464+G468+G460+G472+G476+G484+G456+G480+G452)</f>
        <v>2514882650.0300002</v>
      </c>
      <c r="H11" s="47">
        <f t="shared" si="1"/>
        <v>2440419022.0199995</v>
      </c>
    </row>
    <row r="12" spans="1:8" ht="47.25">
      <c r="A12" s="59" t="s">
        <v>478</v>
      </c>
      <c r="B12" s="94" t="s">
        <v>240</v>
      </c>
      <c r="C12" s="37"/>
      <c r="D12" s="37"/>
      <c r="E12" s="37"/>
      <c r="F12" s="47">
        <f>SUM(F13)</f>
        <v>1500000</v>
      </c>
      <c r="G12" s="47">
        <f t="shared" ref="G12:H16" si="2">SUM(G13)</f>
        <v>2053646.67</v>
      </c>
      <c r="H12" s="47">
        <f t="shared" si="2"/>
        <v>2053646.67</v>
      </c>
    </row>
    <row r="13" spans="1:8" ht="31.5">
      <c r="A13" s="73" t="s">
        <v>113</v>
      </c>
      <c r="B13" s="76" t="s">
        <v>356</v>
      </c>
      <c r="C13" s="36"/>
      <c r="D13" s="36"/>
      <c r="E13" s="36"/>
      <c r="F13" s="48">
        <f>SUM(F14+F16)</f>
        <v>1500000</v>
      </c>
      <c r="G13" s="48">
        <f>SUM(G14+G16)</f>
        <v>2053646.67</v>
      </c>
      <c r="H13" s="48">
        <f>SUM(H14+H16)</f>
        <v>2053646.67</v>
      </c>
    </row>
    <row r="14" spans="1:8" ht="31.5">
      <c r="A14" s="77" t="s">
        <v>483</v>
      </c>
      <c r="B14" s="76" t="s">
        <v>357</v>
      </c>
      <c r="C14" s="36"/>
      <c r="D14" s="36"/>
      <c r="E14" s="36"/>
      <c r="F14" s="48">
        <f>SUM(F15)</f>
        <v>1500000</v>
      </c>
      <c r="G14" s="48">
        <f t="shared" si="2"/>
        <v>1500000</v>
      </c>
      <c r="H14" s="48">
        <f t="shared" si="2"/>
        <v>1500000</v>
      </c>
    </row>
    <row r="15" spans="1:8" ht="63">
      <c r="A15" s="87" t="s">
        <v>484</v>
      </c>
      <c r="B15" s="76" t="s">
        <v>357</v>
      </c>
      <c r="C15" s="36" t="s">
        <v>87</v>
      </c>
      <c r="D15" s="36" t="s">
        <v>102</v>
      </c>
      <c r="E15" s="36" t="s">
        <v>98</v>
      </c>
      <c r="F15" s="48">
        <v>1500000</v>
      </c>
      <c r="G15" s="48">
        <v>1500000</v>
      </c>
      <c r="H15" s="48">
        <v>1500000</v>
      </c>
    </row>
    <row r="16" spans="1:8" ht="110.25">
      <c r="A16" s="73" t="s">
        <v>603</v>
      </c>
      <c r="B16" s="76" t="s">
        <v>604</v>
      </c>
      <c r="C16" s="36"/>
      <c r="D16" s="36"/>
      <c r="E16" s="36"/>
      <c r="F16" s="48"/>
      <c r="G16" s="48">
        <f t="shared" si="2"/>
        <v>553646.67000000004</v>
      </c>
      <c r="H16" s="48">
        <f t="shared" si="2"/>
        <v>553646.67000000004</v>
      </c>
    </row>
    <row r="17" spans="1:8" ht="141.75">
      <c r="A17" s="93" t="s">
        <v>613</v>
      </c>
      <c r="B17" s="76" t="s">
        <v>604</v>
      </c>
      <c r="C17" s="36" t="s">
        <v>87</v>
      </c>
      <c r="D17" s="36" t="s">
        <v>102</v>
      </c>
      <c r="E17" s="36" t="s">
        <v>98</v>
      </c>
      <c r="F17" s="48"/>
      <c r="G17" s="48">
        <v>553646.67000000004</v>
      </c>
      <c r="H17" s="48">
        <v>553646.67000000004</v>
      </c>
    </row>
    <row r="18" spans="1:8" ht="63">
      <c r="A18" s="59" t="s">
        <v>737</v>
      </c>
      <c r="B18" s="94" t="s">
        <v>232</v>
      </c>
      <c r="C18" s="37"/>
      <c r="D18" s="37"/>
      <c r="E18" s="37"/>
      <c r="F18" s="47">
        <f>SUM(F19+F23+F27)</f>
        <v>148282598.06999999</v>
      </c>
      <c r="G18" s="47">
        <f t="shared" ref="G18:H18" si="3">SUM(G19+G23+G27)</f>
        <v>124146774.91</v>
      </c>
      <c r="H18" s="47">
        <f t="shared" si="3"/>
        <v>126150029.41</v>
      </c>
    </row>
    <row r="19" spans="1:8" ht="31.5">
      <c r="A19" s="84" t="s">
        <v>821</v>
      </c>
      <c r="B19" s="76" t="s">
        <v>233</v>
      </c>
      <c r="C19" s="36"/>
      <c r="D19" s="36"/>
      <c r="E19" s="36"/>
      <c r="F19" s="48">
        <f>SUM(F21)</f>
        <v>27026795</v>
      </c>
      <c r="G19" s="48">
        <f>SUM(G21)</f>
        <v>27782186.25</v>
      </c>
      <c r="H19" s="48">
        <f>SUM(H21)</f>
        <v>28537577.5</v>
      </c>
    </row>
    <row r="20" spans="1:8" ht="31.5">
      <c r="A20" s="73" t="s">
        <v>113</v>
      </c>
      <c r="B20" s="76" t="s">
        <v>822</v>
      </c>
      <c r="C20" s="36"/>
      <c r="D20" s="36"/>
      <c r="E20" s="36"/>
      <c r="F20" s="48">
        <f t="shared" ref="F20:H21" si="4">SUM(F21)</f>
        <v>27026795</v>
      </c>
      <c r="G20" s="48">
        <f t="shared" si="4"/>
        <v>27782186.25</v>
      </c>
      <c r="H20" s="48">
        <f t="shared" si="4"/>
        <v>28537577.5</v>
      </c>
    </row>
    <row r="21" spans="1:8" ht="31.5">
      <c r="A21" s="84" t="s">
        <v>823</v>
      </c>
      <c r="B21" s="76" t="s">
        <v>824</v>
      </c>
      <c r="C21" s="36"/>
      <c r="D21" s="36"/>
      <c r="E21" s="36"/>
      <c r="F21" s="48">
        <f t="shared" si="4"/>
        <v>27026795</v>
      </c>
      <c r="G21" s="48">
        <f t="shared" si="4"/>
        <v>27782186.25</v>
      </c>
      <c r="H21" s="48">
        <f t="shared" si="4"/>
        <v>28537577.5</v>
      </c>
    </row>
    <row r="22" spans="1:8" ht="63">
      <c r="A22" s="73" t="s">
        <v>825</v>
      </c>
      <c r="B22" s="76" t="s">
        <v>824</v>
      </c>
      <c r="C22" s="36" t="s">
        <v>87</v>
      </c>
      <c r="D22" s="36" t="s">
        <v>101</v>
      </c>
      <c r="E22" s="36" t="s">
        <v>71</v>
      </c>
      <c r="F22" s="48">
        <v>27026795</v>
      </c>
      <c r="G22" s="48">
        <v>27782186.25</v>
      </c>
      <c r="H22" s="48">
        <v>28537577.5</v>
      </c>
    </row>
    <row r="23" spans="1:8" ht="47.25">
      <c r="A23" s="73" t="s">
        <v>946</v>
      </c>
      <c r="B23" s="76" t="s">
        <v>234</v>
      </c>
      <c r="C23" s="35"/>
      <c r="D23" s="36"/>
      <c r="E23" s="36"/>
      <c r="F23" s="48">
        <f t="shared" ref="F23:H25" si="5">SUM(F24)</f>
        <v>2200000</v>
      </c>
      <c r="G23" s="48">
        <f t="shared" si="5"/>
        <v>2200000</v>
      </c>
      <c r="H23" s="48">
        <f t="shared" si="5"/>
        <v>2200000</v>
      </c>
    </row>
    <row r="24" spans="1:8" ht="31.5">
      <c r="A24" s="73" t="s">
        <v>113</v>
      </c>
      <c r="B24" s="76" t="s">
        <v>826</v>
      </c>
      <c r="C24" s="36"/>
      <c r="D24" s="36"/>
      <c r="E24" s="36"/>
      <c r="F24" s="48">
        <f t="shared" si="5"/>
        <v>2200000</v>
      </c>
      <c r="G24" s="48">
        <f t="shared" si="5"/>
        <v>2200000</v>
      </c>
      <c r="H24" s="48">
        <f t="shared" si="5"/>
        <v>2200000</v>
      </c>
    </row>
    <row r="25" spans="1:8" ht="47.25">
      <c r="A25" s="77" t="s">
        <v>413</v>
      </c>
      <c r="B25" s="76" t="s">
        <v>827</v>
      </c>
      <c r="C25" s="35"/>
      <c r="D25" s="36"/>
      <c r="E25" s="36"/>
      <c r="F25" s="48">
        <f t="shared" si="5"/>
        <v>2200000</v>
      </c>
      <c r="G25" s="48">
        <f t="shared" si="5"/>
        <v>2200000</v>
      </c>
      <c r="H25" s="48">
        <f t="shared" si="5"/>
        <v>2200000</v>
      </c>
    </row>
    <row r="26" spans="1:8" ht="78.75">
      <c r="A26" s="73" t="s">
        <v>828</v>
      </c>
      <c r="B26" s="76" t="s">
        <v>827</v>
      </c>
      <c r="C26" s="36" t="s">
        <v>87</v>
      </c>
      <c r="D26" s="36" t="s">
        <v>101</v>
      </c>
      <c r="E26" s="36" t="s">
        <v>71</v>
      </c>
      <c r="F26" s="49">
        <v>2200000</v>
      </c>
      <c r="G26" s="49">
        <v>2200000</v>
      </c>
      <c r="H26" s="49">
        <v>2200000</v>
      </c>
    </row>
    <row r="27" spans="1:8" ht="47.25">
      <c r="A27" s="84" t="s">
        <v>829</v>
      </c>
      <c r="B27" s="76" t="s">
        <v>235</v>
      </c>
      <c r="C27" s="35"/>
      <c r="D27" s="36"/>
      <c r="E27" s="36"/>
      <c r="F27" s="48">
        <f>SUM(F28)</f>
        <v>119055803.07000001</v>
      </c>
      <c r="G27" s="48">
        <f>SUM(G28)</f>
        <v>94164588.659999996</v>
      </c>
      <c r="H27" s="48">
        <f>SUM(H28)</f>
        <v>95412451.909999996</v>
      </c>
    </row>
    <row r="28" spans="1:8" ht="31.5">
      <c r="A28" s="73" t="s">
        <v>113</v>
      </c>
      <c r="B28" s="76" t="s">
        <v>830</v>
      </c>
      <c r="C28" s="35"/>
      <c r="D28" s="36"/>
      <c r="E28" s="36"/>
      <c r="F28" s="48">
        <f>SUM(F29+F31)</f>
        <v>119055803.07000001</v>
      </c>
      <c r="G28" s="48">
        <f>SUM(G29+G31)</f>
        <v>94164588.659999996</v>
      </c>
      <c r="H28" s="48">
        <f>SUM(H29+H31)</f>
        <v>95412451.909999996</v>
      </c>
    </row>
    <row r="29" spans="1:8" ht="47.25">
      <c r="A29" s="73" t="s">
        <v>56</v>
      </c>
      <c r="B29" s="76" t="s">
        <v>831</v>
      </c>
      <c r="C29" s="36"/>
      <c r="D29" s="36"/>
      <c r="E29" s="36"/>
      <c r="F29" s="48">
        <f>SUM(F30)</f>
        <v>22592184.120000001</v>
      </c>
      <c r="G29" s="48">
        <f>SUM(G30)</f>
        <v>46082801.289999999</v>
      </c>
      <c r="H29" s="48">
        <f>SUM(H30)</f>
        <v>46583800.329999998</v>
      </c>
    </row>
    <row r="30" spans="1:8" ht="63">
      <c r="A30" s="73" t="s">
        <v>936</v>
      </c>
      <c r="B30" s="76" t="s">
        <v>831</v>
      </c>
      <c r="C30" s="36" t="s">
        <v>87</v>
      </c>
      <c r="D30" s="36" t="s">
        <v>101</v>
      </c>
      <c r="E30" s="36" t="s">
        <v>71</v>
      </c>
      <c r="F30" s="48">
        <v>22592184.120000001</v>
      </c>
      <c r="G30" s="48">
        <v>46082801.289999999</v>
      </c>
      <c r="H30" s="48">
        <v>46583800.329999998</v>
      </c>
    </row>
    <row r="31" spans="1:8" ht="47.25">
      <c r="A31" s="73" t="s">
        <v>89</v>
      </c>
      <c r="B31" s="76" t="s">
        <v>833</v>
      </c>
      <c r="C31" s="36"/>
      <c r="D31" s="36"/>
      <c r="E31" s="36"/>
      <c r="F31" s="48">
        <f>SUM(F32)</f>
        <v>96463618.950000003</v>
      </c>
      <c r="G31" s="48">
        <f>SUM(G32)</f>
        <v>48081787.369999997</v>
      </c>
      <c r="H31" s="48">
        <f>SUM(H32)</f>
        <v>48828651.579999998</v>
      </c>
    </row>
    <row r="32" spans="1:8" ht="78.75">
      <c r="A32" s="73" t="s">
        <v>832</v>
      </c>
      <c r="B32" s="76" t="s">
        <v>833</v>
      </c>
      <c r="C32" s="36" t="s">
        <v>87</v>
      </c>
      <c r="D32" s="36" t="s">
        <v>101</v>
      </c>
      <c r="E32" s="36" t="s">
        <v>71</v>
      </c>
      <c r="F32" s="48">
        <v>96463618.950000003</v>
      </c>
      <c r="G32" s="48">
        <v>48081787.369999997</v>
      </c>
      <c r="H32" s="48">
        <v>48828651.579999998</v>
      </c>
    </row>
    <row r="33" spans="1:8" ht="47.25">
      <c r="A33" s="96" t="s">
        <v>738</v>
      </c>
      <c r="B33" s="94" t="s">
        <v>298</v>
      </c>
      <c r="C33" s="37"/>
      <c r="D33" s="37"/>
      <c r="E33" s="37"/>
      <c r="F33" s="47">
        <f t="shared" ref="F33:G35" si="6">SUM(F34)</f>
        <v>37500</v>
      </c>
      <c r="G33" s="47">
        <f t="shared" si="6"/>
        <v>37500</v>
      </c>
      <c r="H33" s="47"/>
    </row>
    <row r="34" spans="1:8" ht="15.75">
      <c r="A34" s="77" t="s">
        <v>38</v>
      </c>
      <c r="B34" s="76" t="s">
        <v>299</v>
      </c>
      <c r="C34" s="36"/>
      <c r="D34" s="36"/>
      <c r="E34" s="36"/>
      <c r="F34" s="48">
        <f t="shared" si="6"/>
        <v>37500</v>
      </c>
      <c r="G34" s="48">
        <f t="shared" si="6"/>
        <v>37500</v>
      </c>
      <c r="H34" s="48"/>
    </row>
    <row r="35" spans="1:8" ht="47.25">
      <c r="A35" s="77" t="s">
        <v>58</v>
      </c>
      <c r="B35" s="76" t="s">
        <v>300</v>
      </c>
      <c r="C35" s="36"/>
      <c r="D35" s="36"/>
      <c r="E35" s="36"/>
      <c r="F35" s="48">
        <f>SUM(F36)</f>
        <v>37500</v>
      </c>
      <c r="G35" s="48">
        <f t="shared" si="6"/>
        <v>37500</v>
      </c>
      <c r="H35" s="48"/>
    </row>
    <row r="36" spans="1:8" ht="78.75">
      <c r="A36" s="87" t="s">
        <v>485</v>
      </c>
      <c r="B36" s="76" t="s">
        <v>300</v>
      </c>
      <c r="C36" s="36" t="s">
        <v>87</v>
      </c>
      <c r="D36" s="36" t="s">
        <v>97</v>
      </c>
      <c r="E36" s="36" t="s">
        <v>50</v>
      </c>
      <c r="F36" s="54">
        <v>37500</v>
      </c>
      <c r="G36" s="54">
        <v>37500</v>
      </c>
      <c r="H36" s="54"/>
    </row>
    <row r="37" spans="1:8" ht="47.25">
      <c r="A37" s="96" t="s">
        <v>739</v>
      </c>
      <c r="B37" s="94" t="s">
        <v>241</v>
      </c>
      <c r="C37" s="37"/>
      <c r="D37" s="37"/>
      <c r="E37" s="37"/>
      <c r="F37" s="47">
        <f>SUM(F38+F53+F88+F92+F111++F128)</f>
        <v>1408997735.9400001</v>
      </c>
      <c r="G37" s="47">
        <f>SUM(G38+G53+G88+G92+G111++G128)</f>
        <v>1334331351.48</v>
      </c>
      <c r="H37" s="47">
        <f>SUM(H38+H53+H88+H92+H111++H128)</f>
        <v>1334035454.1400001</v>
      </c>
    </row>
    <row r="38" spans="1:8" ht="31.5">
      <c r="A38" s="87" t="s">
        <v>740</v>
      </c>
      <c r="B38" s="76" t="s">
        <v>242</v>
      </c>
      <c r="C38" s="36"/>
      <c r="D38" s="36"/>
      <c r="E38" s="36"/>
      <c r="F38" s="48">
        <f>SUM(F39+F42)</f>
        <v>307300228.34000003</v>
      </c>
      <c r="G38" s="48">
        <f t="shared" ref="G38:H38" si="7">SUM(G39+G42)</f>
        <v>302808028.34000003</v>
      </c>
      <c r="H38" s="48">
        <f t="shared" si="7"/>
        <v>302952228.34000003</v>
      </c>
    </row>
    <row r="39" spans="1:8" ht="31.5">
      <c r="A39" s="87" t="s">
        <v>63</v>
      </c>
      <c r="B39" s="76" t="s">
        <v>372</v>
      </c>
      <c r="C39" s="36"/>
      <c r="D39" s="36"/>
      <c r="E39" s="36"/>
      <c r="F39" s="48">
        <f t="shared" ref="F39:H40" si="8">SUM(F40)</f>
        <v>6906149.6100000003</v>
      </c>
      <c r="G39" s="48">
        <f t="shared" si="8"/>
        <v>6906149.6100000003</v>
      </c>
      <c r="H39" s="48">
        <f t="shared" si="8"/>
        <v>6906149.6100000003</v>
      </c>
    </row>
    <row r="40" spans="1:8" ht="126">
      <c r="A40" s="115" t="s">
        <v>658</v>
      </c>
      <c r="B40" s="76" t="s">
        <v>433</v>
      </c>
      <c r="C40" s="36"/>
      <c r="D40" s="36"/>
      <c r="E40" s="36"/>
      <c r="F40" s="48">
        <f t="shared" si="8"/>
        <v>6906149.6100000003</v>
      </c>
      <c r="G40" s="48">
        <f t="shared" si="8"/>
        <v>6906149.6100000003</v>
      </c>
      <c r="H40" s="48">
        <f t="shared" si="8"/>
        <v>6906149.6100000003</v>
      </c>
    </row>
    <row r="41" spans="1:8" ht="141.75">
      <c r="A41" s="95" t="s">
        <v>659</v>
      </c>
      <c r="B41" s="76" t="s">
        <v>433</v>
      </c>
      <c r="C41" s="36" t="s">
        <v>33</v>
      </c>
      <c r="D41" s="36" t="s">
        <v>72</v>
      </c>
      <c r="E41" s="36" t="s">
        <v>101</v>
      </c>
      <c r="F41" s="156">
        <v>6906149.6100000003</v>
      </c>
      <c r="G41" s="156">
        <v>6906149.6100000003</v>
      </c>
      <c r="H41" s="156">
        <v>6906149.6100000003</v>
      </c>
    </row>
    <row r="42" spans="1:8" ht="47.25">
      <c r="A42" s="87" t="s">
        <v>136</v>
      </c>
      <c r="B42" s="76" t="s">
        <v>243</v>
      </c>
      <c r="C42" s="36"/>
      <c r="D42" s="36"/>
      <c r="E42" s="36"/>
      <c r="F42" s="48">
        <f>SUM(F43+F45+F47+F51+F49)</f>
        <v>300394078.73000002</v>
      </c>
      <c r="G42" s="48">
        <f t="shared" ref="G42:H42" si="9">SUM(G43+G45+G47+G51+G49)</f>
        <v>295901878.73000002</v>
      </c>
      <c r="H42" s="48">
        <f t="shared" si="9"/>
        <v>296046078.73000002</v>
      </c>
    </row>
    <row r="43" spans="1:8" ht="78.75">
      <c r="A43" s="77" t="s">
        <v>173</v>
      </c>
      <c r="B43" s="76" t="s">
        <v>423</v>
      </c>
      <c r="C43" s="36"/>
      <c r="D43" s="36"/>
      <c r="E43" s="36"/>
      <c r="F43" s="48">
        <f>SUM(F44)</f>
        <v>158181538.72999999</v>
      </c>
      <c r="G43" s="48">
        <f>SUM(G44)</f>
        <v>158320138.72999999</v>
      </c>
      <c r="H43" s="48">
        <f>SUM(H44)</f>
        <v>158464338.72999999</v>
      </c>
    </row>
    <row r="44" spans="1:8" ht="110.25">
      <c r="A44" s="95" t="s">
        <v>486</v>
      </c>
      <c r="B44" s="76" t="s">
        <v>423</v>
      </c>
      <c r="C44" s="36" t="s">
        <v>5</v>
      </c>
      <c r="D44" s="36" t="s">
        <v>104</v>
      </c>
      <c r="E44" s="36" t="s">
        <v>97</v>
      </c>
      <c r="F44" s="156">
        <v>158181538.72999999</v>
      </c>
      <c r="G44" s="156">
        <v>158320138.72999999</v>
      </c>
      <c r="H44" s="156">
        <v>158464338.72999999</v>
      </c>
    </row>
    <row r="45" spans="1:8" ht="15.75">
      <c r="A45" s="77" t="s">
        <v>135</v>
      </c>
      <c r="B45" s="76" t="s">
        <v>244</v>
      </c>
      <c r="C45" s="36"/>
      <c r="D45" s="36"/>
      <c r="E45" s="36"/>
      <c r="F45" s="48">
        <f>SUM(F46)</f>
        <v>138840700</v>
      </c>
      <c r="G45" s="48">
        <f>SUM(G46)</f>
        <v>134209900</v>
      </c>
      <c r="H45" s="48">
        <f>SUM(H46)</f>
        <v>134209900</v>
      </c>
    </row>
    <row r="46" spans="1:8" ht="63">
      <c r="A46" s="87" t="s">
        <v>487</v>
      </c>
      <c r="B46" s="76" t="s">
        <v>244</v>
      </c>
      <c r="C46" s="36" t="s">
        <v>5</v>
      </c>
      <c r="D46" s="36" t="s">
        <v>104</v>
      </c>
      <c r="E46" s="36" t="s">
        <v>97</v>
      </c>
      <c r="F46" s="158">
        <v>138840700</v>
      </c>
      <c r="G46" s="158">
        <v>134209900</v>
      </c>
      <c r="H46" s="158">
        <v>134209900</v>
      </c>
    </row>
    <row r="47" spans="1:8" ht="31.5">
      <c r="A47" s="77" t="s">
        <v>174</v>
      </c>
      <c r="B47" s="74" t="s">
        <v>267</v>
      </c>
      <c r="C47" s="36"/>
      <c r="D47" s="36"/>
      <c r="E47" s="36"/>
      <c r="F47" s="48">
        <f>SUM(F48)</f>
        <v>171800</v>
      </c>
      <c r="G47" s="48">
        <f>SUM(G48)</f>
        <v>171800</v>
      </c>
      <c r="H47" s="48">
        <f>SUM(H48)</f>
        <v>171800</v>
      </c>
    </row>
    <row r="48" spans="1:8" ht="63">
      <c r="A48" s="87" t="s">
        <v>488</v>
      </c>
      <c r="B48" s="74" t="s">
        <v>267</v>
      </c>
      <c r="C48" s="36" t="s">
        <v>5</v>
      </c>
      <c r="D48" s="36" t="s">
        <v>72</v>
      </c>
      <c r="E48" s="36" t="s">
        <v>101</v>
      </c>
      <c r="F48" s="48">
        <v>171800</v>
      </c>
      <c r="G48" s="48">
        <v>171800</v>
      </c>
      <c r="H48" s="48">
        <v>171800</v>
      </c>
    </row>
    <row r="49" spans="1:8" ht="94.5">
      <c r="A49" s="81" t="s">
        <v>835</v>
      </c>
      <c r="B49" s="76" t="s">
        <v>914</v>
      </c>
      <c r="C49" s="36"/>
      <c r="D49" s="36"/>
      <c r="E49" s="36"/>
      <c r="F49" s="48">
        <f t="shared" ref="F49:H49" si="10">SUM(F50)</f>
        <v>1050000</v>
      </c>
      <c r="G49" s="48">
        <f t="shared" si="10"/>
        <v>1050000</v>
      </c>
      <c r="H49" s="48">
        <f t="shared" si="10"/>
        <v>1050000</v>
      </c>
    </row>
    <row r="50" spans="1:8" ht="141.75">
      <c r="A50" s="95" t="s">
        <v>834</v>
      </c>
      <c r="B50" s="76" t="s">
        <v>914</v>
      </c>
      <c r="C50" s="36" t="s">
        <v>5</v>
      </c>
      <c r="D50" s="36" t="s">
        <v>104</v>
      </c>
      <c r="E50" s="36" t="s">
        <v>97</v>
      </c>
      <c r="F50" s="53">
        <v>1050000</v>
      </c>
      <c r="G50" s="53">
        <v>1050000</v>
      </c>
      <c r="H50" s="53">
        <v>1050000</v>
      </c>
    </row>
    <row r="51" spans="1:8" ht="126">
      <c r="A51" s="89" t="s">
        <v>175</v>
      </c>
      <c r="B51" s="76" t="s">
        <v>435</v>
      </c>
      <c r="C51" s="36"/>
      <c r="D51" s="36"/>
      <c r="E51" s="36"/>
      <c r="F51" s="48">
        <f>SUM(F52)</f>
        <v>2150040</v>
      </c>
      <c r="G51" s="48">
        <f>SUM(G52)</f>
        <v>2150040</v>
      </c>
      <c r="H51" s="48">
        <f>SUM(H52)</f>
        <v>2150040</v>
      </c>
    </row>
    <row r="52" spans="1:8" ht="173.25">
      <c r="A52" s="95" t="s">
        <v>489</v>
      </c>
      <c r="B52" s="76" t="s">
        <v>435</v>
      </c>
      <c r="C52" s="36" t="s">
        <v>5</v>
      </c>
      <c r="D52" s="36" t="s">
        <v>72</v>
      </c>
      <c r="E52" s="36" t="s">
        <v>101</v>
      </c>
      <c r="F52" s="156">
        <v>2150040</v>
      </c>
      <c r="G52" s="156">
        <v>2150040</v>
      </c>
      <c r="H52" s="156">
        <v>2150040</v>
      </c>
    </row>
    <row r="53" spans="1:8" ht="31.5">
      <c r="A53" s="87" t="s">
        <v>741</v>
      </c>
      <c r="B53" s="76" t="s">
        <v>248</v>
      </c>
      <c r="C53" s="36"/>
      <c r="D53" s="36"/>
      <c r="E53" s="36"/>
      <c r="F53" s="48">
        <f>SUM(F57+F62+F81+F54)</f>
        <v>920009802.98000002</v>
      </c>
      <c r="G53" s="48">
        <f t="shared" ref="G53:H53" si="11">SUM(G57+G62+G81+G54)</f>
        <v>918819872.14999998</v>
      </c>
      <c r="H53" s="48">
        <f t="shared" si="11"/>
        <v>918180514.80999994</v>
      </c>
    </row>
    <row r="54" spans="1:8" ht="78.75">
      <c r="A54" s="159" t="s">
        <v>172</v>
      </c>
      <c r="B54" s="114" t="s">
        <v>836</v>
      </c>
      <c r="C54" s="114"/>
      <c r="D54" s="114"/>
      <c r="E54" s="36"/>
      <c r="F54" s="48">
        <f t="shared" ref="F54" si="12">SUM(F55)</f>
        <v>1856093.97</v>
      </c>
      <c r="G54" s="48"/>
      <c r="H54" s="48"/>
    </row>
    <row r="55" spans="1:8" ht="15.75">
      <c r="A55" s="159" t="s">
        <v>152</v>
      </c>
      <c r="B55" s="114" t="s">
        <v>837</v>
      </c>
      <c r="C55" s="114"/>
      <c r="D55" s="114"/>
      <c r="E55" s="36"/>
      <c r="F55" s="48">
        <f t="shared" ref="F55" si="13">SUM(F56)</f>
        <v>1856093.97</v>
      </c>
      <c r="G55" s="48"/>
      <c r="H55" s="48"/>
    </row>
    <row r="56" spans="1:8" ht="31.5">
      <c r="A56" s="159" t="s">
        <v>838</v>
      </c>
      <c r="B56" s="114" t="s">
        <v>837</v>
      </c>
      <c r="C56" s="114" t="s">
        <v>122</v>
      </c>
      <c r="D56" s="36" t="s">
        <v>104</v>
      </c>
      <c r="E56" s="36" t="s">
        <v>98</v>
      </c>
      <c r="F56" s="157">
        <v>1856093.97</v>
      </c>
      <c r="G56" s="48"/>
      <c r="H56" s="48"/>
    </row>
    <row r="57" spans="1:8" ht="31.5">
      <c r="A57" s="73" t="s">
        <v>113</v>
      </c>
      <c r="B57" s="76" t="s">
        <v>249</v>
      </c>
      <c r="C57" s="36"/>
      <c r="D57" s="36"/>
      <c r="E57" s="36"/>
      <c r="F57" s="48">
        <f>SUM(F58+F60)</f>
        <v>488500</v>
      </c>
      <c r="G57" s="48">
        <f t="shared" ref="G57:H57" si="14">SUM(G58+G60)</f>
        <v>488500</v>
      </c>
      <c r="H57" s="48">
        <f t="shared" si="14"/>
        <v>488500</v>
      </c>
    </row>
    <row r="58" spans="1:8" ht="15.75">
      <c r="A58" s="73" t="s">
        <v>161</v>
      </c>
      <c r="B58" s="76" t="s">
        <v>250</v>
      </c>
      <c r="C58" s="36"/>
      <c r="D58" s="36"/>
      <c r="E58" s="36"/>
      <c r="F58" s="49">
        <f>SUM(F59)</f>
        <v>274500</v>
      </c>
      <c r="G58" s="49">
        <f>SUM(G59)</f>
        <v>274500</v>
      </c>
      <c r="H58" s="49">
        <f>SUM(H59)</f>
        <v>274500</v>
      </c>
    </row>
    <row r="59" spans="1:8" ht="47.25">
      <c r="A59" s="87" t="s">
        <v>490</v>
      </c>
      <c r="B59" s="76" t="s">
        <v>250</v>
      </c>
      <c r="C59" s="36" t="s">
        <v>87</v>
      </c>
      <c r="D59" s="36" t="s">
        <v>104</v>
      </c>
      <c r="E59" s="36" t="s">
        <v>98</v>
      </c>
      <c r="F59" s="48">
        <v>274500</v>
      </c>
      <c r="G59" s="48">
        <v>274500</v>
      </c>
      <c r="H59" s="48">
        <v>274500</v>
      </c>
    </row>
    <row r="60" spans="1:8" ht="31.5">
      <c r="A60" s="73" t="s">
        <v>149</v>
      </c>
      <c r="B60" s="76" t="s">
        <v>251</v>
      </c>
      <c r="C60" s="36"/>
      <c r="D60" s="36"/>
      <c r="E60" s="36"/>
      <c r="F60" s="48">
        <f>SUM(F61)</f>
        <v>214000</v>
      </c>
      <c r="G60" s="48">
        <f>SUM(G61)</f>
        <v>214000</v>
      </c>
      <c r="H60" s="48">
        <f>SUM(H61)</f>
        <v>214000</v>
      </c>
    </row>
    <row r="61" spans="1:8" ht="63">
      <c r="A61" s="87" t="s">
        <v>491</v>
      </c>
      <c r="B61" s="76" t="s">
        <v>251</v>
      </c>
      <c r="C61" s="36" t="s">
        <v>87</v>
      </c>
      <c r="D61" s="36" t="s">
        <v>104</v>
      </c>
      <c r="E61" s="36" t="s">
        <v>98</v>
      </c>
      <c r="F61" s="48">
        <v>214000</v>
      </c>
      <c r="G61" s="48">
        <v>214000</v>
      </c>
      <c r="H61" s="48">
        <v>214000</v>
      </c>
    </row>
    <row r="62" spans="1:8" ht="47.25">
      <c r="A62" s="87" t="s">
        <v>136</v>
      </c>
      <c r="B62" s="76" t="s">
        <v>252</v>
      </c>
      <c r="C62" s="36"/>
      <c r="D62" s="36"/>
      <c r="E62" s="36"/>
      <c r="F62" s="48">
        <f>SUM(F63+F65+F67+F69+F71+F75+F77+F79+F73)</f>
        <v>850102155.08000004</v>
      </c>
      <c r="G62" s="48">
        <f>SUM(G63+G65+G67+G69+G71+G75+G77+G79+G73)</f>
        <v>849489873.86000001</v>
      </c>
      <c r="H62" s="48">
        <f>SUM(H63+H65+H67+H69+H71+H75+H77+H79+H73)</f>
        <v>848710774.05999994</v>
      </c>
    </row>
    <row r="63" spans="1:8" ht="126">
      <c r="A63" s="89" t="s">
        <v>7</v>
      </c>
      <c r="B63" s="76" t="s">
        <v>424</v>
      </c>
      <c r="C63" s="39"/>
      <c r="D63" s="39"/>
      <c r="E63" s="39"/>
      <c r="F63" s="49">
        <f>SUM(F64)</f>
        <v>24381353.82</v>
      </c>
      <c r="G63" s="49">
        <f>SUM(G64)</f>
        <v>24458553.82</v>
      </c>
      <c r="H63" s="49">
        <f>SUM(H64)</f>
        <v>24538753.82</v>
      </c>
    </row>
    <row r="64" spans="1:8" ht="157.5">
      <c r="A64" s="95" t="s">
        <v>492</v>
      </c>
      <c r="B64" s="76" t="s">
        <v>424</v>
      </c>
      <c r="C64" s="39" t="s">
        <v>5</v>
      </c>
      <c r="D64" s="39" t="s">
        <v>104</v>
      </c>
      <c r="E64" s="39" t="s">
        <v>98</v>
      </c>
      <c r="F64" s="156">
        <v>24381353.82</v>
      </c>
      <c r="G64" s="156">
        <v>24458553.82</v>
      </c>
      <c r="H64" s="156">
        <v>24538753.82</v>
      </c>
    </row>
    <row r="65" spans="1:8" ht="110.25">
      <c r="A65" s="89" t="s">
        <v>177</v>
      </c>
      <c r="B65" s="76" t="s">
        <v>425</v>
      </c>
      <c r="C65" s="36"/>
      <c r="D65" s="36"/>
      <c r="E65" s="36"/>
      <c r="F65" s="49">
        <f>SUM(F66)</f>
        <v>509516551.55000001</v>
      </c>
      <c r="G65" s="49">
        <f>SUM(G66)</f>
        <v>510092751.55000001</v>
      </c>
      <c r="H65" s="49">
        <f>SUM(H66)</f>
        <v>510692151.55000001</v>
      </c>
    </row>
    <row r="66" spans="1:8" ht="141.75">
      <c r="A66" s="95" t="s">
        <v>493</v>
      </c>
      <c r="B66" s="76" t="s">
        <v>425</v>
      </c>
      <c r="C66" s="36" t="s">
        <v>5</v>
      </c>
      <c r="D66" s="36" t="s">
        <v>104</v>
      </c>
      <c r="E66" s="36" t="s">
        <v>98</v>
      </c>
      <c r="F66" s="156">
        <v>509516551.55000001</v>
      </c>
      <c r="G66" s="156">
        <v>510092751.55000001</v>
      </c>
      <c r="H66" s="156">
        <v>510692151.55000001</v>
      </c>
    </row>
    <row r="67" spans="1:8" ht="204.75">
      <c r="A67" s="73" t="s">
        <v>426</v>
      </c>
      <c r="B67" s="76" t="s">
        <v>427</v>
      </c>
      <c r="C67" s="36"/>
      <c r="D67" s="36"/>
      <c r="E67" s="36"/>
      <c r="F67" s="48">
        <f>SUM(F68)</f>
        <v>6763737.6299999999</v>
      </c>
      <c r="G67" s="48">
        <f>SUM(G68)</f>
        <v>7033437.6299999999</v>
      </c>
      <c r="H67" s="48">
        <f>SUM(H68)</f>
        <v>7313927.6299999999</v>
      </c>
    </row>
    <row r="68" spans="1:8" ht="236.25">
      <c r="A68" s="95" t="s">
        <v>494</v>
      </c>
      <c r="B68" s="76" t="s">
        <v>427</v>
      </c>
      <c r="C68" s="36" t="s">
        <v>5</v>
      </c>
      <c r="D68" s="36" t="s">
        <v>104</v>
      </c>
      <c r="E68" s="36" t="s">
        <v>98</v>
      </c>
      <c r="F68" s="156">
        <v>6763737.6299999999</v>
      </c>
      <c r="G68" s="156">
        <v>7033437.6299999999</v>
      </c>
      <c r="H68" s="156">
        <v>7313927.6299999999</v>
      </c>
    </row>
    <row r="69" spans="1:8" ht="15.75">
      <c r="A69" s="77" t="s">
        <v>178</v>
      </c>
      <c r="B69" s="76" t="s">
        <v>253</v>
      </c>
      <c r="C69" s="36"/>
      <c r="D69" s="36"/>
      <c r="E69" s="36"/>
      <c r="F69" s="49">
        <f>SUM(F70)</f>
        <v>202239100</v>
      </c>
      <c r="G69" s="49">
        <f>SUM(G70)</f>
        <v>201895900</v>
      </c>
      <c r="H69" s="49">
        <f>SUM(H70)</f>
        <v>201895900</v>
      </c>
    </row>
    <row r="70" spans="1:8" ht="63">
      <c r="A70" s="95" t="s">
        <v>495</v>
      </c>
      <c r="B70" s="76" t="s">
        <v>253</v>
      </c>
      <c r="C70" s="36" t="s">
        <v>5</v>
      </c>
      <c r="D70" s="36" t="s">
        <v>104</v>
      </c>
      <c r="E70" s="36" t="s">
        <v>98</v>
      </c>
      <c r="F70" s="48">
        <v>202239100</v>
      </c>
      <c r="G70" s="48">
        <v>201895900</v>
      </c>
      <c r="H70" s="48">
        <v>201895900</v>
      </c>
    </row>
    <row r="71" spans="1:8" ht="47.25">
      <c r="A71" s="77" t="s">
        <v>8</v>
      </c>
      <c r="B71" s="76" t="s">
        <v>179</v>
      </c>
      <c r="C71" s="39"/>
      <c r="D71" s="39"/>
      <c r="E71" s="39"/>
      <c r="F71" s="49">
        <f>SUM(F72)</f>
        <v>10221300</v>
      </c>
      <c r="G71" s="49">
        <f>SUM(G72)</f>
        <v>10272700</v>
      </c>
      <c r="H71" s="49">
        <f>SUM(H72)</f>
        <v>10272700</v>
      </c>
    </row>
    <row r="72" spans="1:8" ht="78.75">
      <c r="A72" s="95" t="s">
        <v>496</v>
      </c>
      <c r="B72" s="76" t="s">
        <v>179</v>
      </c>
      <c r="C72" s="39" t="s">
        <v>5</v>
      </c>
      <c r="D72" s="39" t="s">
        <v>104</v>
      </c>
      <c r="E72" s="39" t="s">
        <v>98</v>
      </c>
      <c r="F72" s="48">
        <v>10221300</v>
      </c>
      <c r="G72" s="48">
        <v>10272700</v>
      </c>
      <c r="H72" s="48">
        <v>10272700</v>
      </c>
    </row>
    <row r="73" spans="1:8" ht="15.75">
      <c r="A73" s="159" t="s">
        <v>152</v>
      </c>
      <c r="B73" s="114" t="s">
        <v>842</v>
      </c>
      <c r="C73" s="114"/>
      <c r="D73" s="114"/>
      <c r="E73" s="112"/>
      <c r="F73" s="49">
        <f t="shared" ref="F73:H73" si="15">SUM(F74)</f>
        <v>44561000</v>
      </c>
      <c r="G73" s="49">
        <f t="shared" si="15"/>
        <v>44561000</v>
      </c>
      <c r="H73" s="49">
        <f t="shared" si="15"/>
        <v>44561000</v>
      </c>
    </row>
    <row r="74" spans="1:8" ht="47.25">
      <c r="A74" s="159" t="s">
        <v>843</v>
      </c>
      <c r="B74" s="114" t="s">
        <v>842</v>
      </c>
      <c r="C74" s="114" t="s">
        <v>5</v>
      </c>
      <c r="D74" s="36" t="s">
        <v>104</v>
      </c>
      <c r="E74" s="36" t="s">
        <v>98</v>
      </c>
      <c r="F74" s="48">
        <v>44561000</v>
      </c>
      <c r="G74" s="48">
        <v>44561000</v>
      </c>
      <c r="H74" s="48">
        <v>44561000</v>
      </c>
    </row>
    <row r="75" spans="1:8" ht="63">
      <c r="A75" s="77" t="s">
        <v>180</v>
      </c>
      <c r="B75" s="76" t="s">
        <v>214</v>
      </c>
      <c r="C75" s="36"/>
      <c r="D75" s="36"/>
      <c r="E75" s="36"/>
      <c r="F75" s="49">
        <f>SUM(F76)</f>
        <v>34335409.079999998</v>
      </c>
      <c r="G75" s="49">
        <f>SUM(G76)</f>
        <v>33091827.859999999</v>
      </c>
      <c r="H75" s="49">
        <f>SUM(H76)</f>
        <v>31352638.059999999</v>
      </c>
    </row>
    <row r="76" spans="1:8" ht="94.5">
      <c r="A76" s="95" t="s">
        <v>497</v>
      </c>
      <c r="B76" s="76" t="s">
        <v>214</v>
      </c>
      <c r="C76" s="36" t="s">
        <v>5</v>
      </c>
      <c r="D76" s="36" t="s">
        <v>104</v>
      </c>
      <c r="E76" s="36" t="s">
        <v>98</v>
      </c>
      <c r="F76" s="54">
        <v>34335409.079999998</v>
      </c>
      <c r="G76" s="54">
        <v>33091827.859999999</v>
      </c>
      <c r="H76" s="54">
        <v>31352638.059999999</v>
      </c>
    </row>
    <row r="77" spans="1:8" ht="63">
      <c r="A77" s="77" t="s">
        <v>181</v>
      </c>
      <c r="B77" s="76" t="s">
        <v>428</v>
      </c>
      <c r="C77" s="36"/>
      <c r="D77" s="36"/>
      <c r="E77" s="36"/>
      <c r="F77" s="48">
        <f>SUM(F78)</f>
        <v>17081603</v>
      </c>
      <c r="G77" s="48">
        <f>SUM(G78)</f>
        <v>17081603</v>
      </c>
      <c r="H77" s="48">
        <f>SUM(H78)</f>
        <v>17081603</v>
      </c>
    </row>
    <row r="78" spans="1:8" ht="110.25">
      <c r="A78" s="95" t="s">
        <v>498</v>
      </c>
      <c r="B78" s="76" t="s">
        <v>428</v>
      </c>
      <c r="C78" s="36" t="s">
        <v>5</v>
      </c>
      <c r="D78" s="36" t="s">
        <v>104</v>
      </c>
      <c r="E78" s="36" t="s">
        <v>98</v>
      </c>
      <c r="F78" s="54">
        <v>17081603</v>
      </c>
      <c r="G78" s="54">
        <v>17081603</v>
      </c>
      <c r="H78" s="54">
        <v>17081603</v>
      </c>
    </row>
    <row r="79" spans="1:8" ht="63">
      <c r="A79" s="77" t="s">
        <v>182</v>
      </c>
      <c r="B79" s="76" t="s">
        <v>429</v>
      </c>
      <c r="C79" s="36"/>
      <c r="D79" s="36"/>
      <c r="E79" s="36"/>
      <c r="F79" s="49">
        <f>SUM(F80)</f>
        <v>1002100</v>
      </c>
      <c r="G79" s="49">
        <f>SUM(G80)</f>
        <v>1002100</v>
      </c>
      <c r="H79" s="49">
        <f>SUM(H80)</f>
        <v>1002100</v>
      </c>
    </row>
    <row r="80" spans="1:8" ht="110.25">
      <c r="A80" s="95" t="s">
        <v>499</v>
      </c>
      <c r="B80" s="76" t="s">
        <v>429</v>
      </c>
      <c r="C80" s="36" t="s">
        <v>5</v>
      </c>
      <c r="D80" s="36" t="s">
        <v>104</v>
      </c>
      <c r="E80" s="36" t="s">
        <v>98</v>
      </c>
      <c r="F80" s="48">
        <v>1002100</v>
      </c>
      <c r="G80" s="48">
        <v>1002100</v>
      </c>
      <c r="H80" s="48">
        <v>1002100</v>
      </c>
    </row>
    <row r="81" spans="1:8" ht="15.75">
      <c r="A81" s="30" t="s">
        <v>638</v>
      </c>
      <c r="B81" s="31" t="s">
        <v>637</v>
      </c>
      <c r="C81" s="112"/>
      <c r="D81" s="112"/>
      <c r="E81" s="112"/>
      <c r="F81" s="56">
        <f>SUM(F84+F82+F86)</f>
        <v>67563053.930000007</v>
      </c>
      <c r="G81" s="56">
        <f t="shared" ref="G81:H81" si="16">SUM(G84+G82+G86)</f>
        <v>68841498.290000007</v>
      </c>
      <c r="H81" s="56">
        <f t="shared" si="16"/>
        <v>68981240.75</v>
      </c>
    </row>
    <row r="82" spans="1:8" ht="78.75">
      <c r="A82" s="46" t="s">
        <v>629</v>
      </c>
      <c r="B82" s="114" t="s">
        <v>634</v>
      </c>
      <c r="C82" s="112"/>
      <c r="D82" s="112"/>
      <c r="E82" s="112"/>
      <c r="F82" s="56">
        <f t="shared" ref="F82:H82" si="17">SUM(F83:F83)</f>
        <v>1724559.74</v>
      </c>
      <c r="G82" s="56">
        <f t="shared" si="17"/>
        <v>2093997.62</v>
      </c>
      <c r="H82" s="56">
        <f t="shared" si="17"/>
        <v>2092724.52</v>
      </c>
    </row>
    <row r="83" spans="1:8" ht="126">
      <c r="A83" s="152" t="s">
        <v>719</v>
      </c>
      <c r="B83" s="114" t="s">
        <v>634</v>
      </c>
      <c r="C83" s="112" t="s">
        <v>5</v>
      </c>
      <c r="D83" s="112" t="s">
        <v>104</v>
      </c>
      <c r="E83" s="112" t="s">
        <v>98</v>
      </c>
      <c r="F83" s="156">
        <v>1724559.74</v>
      </c>
      <c r="G83" s="156">
        <v>2093997.62</v>
      </c>
      <c r="H83" s="156">
        <v>2092724.52</v>
      </c>
    </row>
    <row r="84" spans="1:8" ht="78.75">
      <c r="A84" s="111" t="s">
        <v>631</v>
      </c>
      <c r="B84" s="31" t="s">
        <v>636</v>
      </c>
      <c r="C84" s="112"/>
      <c r="D84" s="112"/>
      <c r="E84" s="112"/>
      <c r="F84" s="56">
        <f t="shared" ref="F84:H84" si="18">SUM(F85)</f>
        <v>3300394.19</v>
      </c>
      <c r="G84" s="56">
        <f t="shared" si="18"/>
        <v>4115900.67</v>
      </c>
      <c r="H84" s="56">
        <f t="shared" si="18"/>
        <v>4166916.23</v>
      </c>
    </row>
    <row r="85" spans="1:8" ht="126">
      <c r="A85" s="115" t="s">
        <v>633</v>
      </c>
      <c r="B85" s="31" t="s">
        <v>636</v>
      </c>
      <c r="C85" s="112" t="s">
        <v>5</v>
      </c>
      <c r="D85" s="112" t="s">
        <v>104</v>
      </c>
      <c r="E85" s="112" t="s">
        <v>98</v>
      </c>
      <c r="F85" s="156">
        <v>3300394.19</v>
      </c>
      <c r="G85" s="156">
        <v>4115900.67</v>
      </c>
      <c r="H85" s="156">
        <v>4166916.23</v>
      </c>
    </row>
    <row r="86" spans="1:8" ht="63">
      <c r="A86" s="113" t="s">
        <v>630</v>
      </c>
      <c r="B86" s="31" t="s">
        <v>635</v>
      </c>
      <c r="C86" s="112"/>
      <c r="D86" s="112"/>
      <c r="E86" s="112"/>
      <c r="F86" s="56">
        <f t="shared" ref="F86:H86" si="19">SUM(F87:F87)</f>
        <v>62538100</v>
      </c>
      <c r="G86" s="56">
        <f t="shared" si="19"/>
        <v>62631600</v>
      </c>
      <c r="H86" s="56">
        <f t="shared" si="19"/>
        <v>62721600</v>
      </c>
    </row>
    <row r="87" spans="1:8" ht="110.25">
      <c r="A87" s="30" t="s">
        <v>632</v>
      </c>
      <c r="B87" s="31" t="s">
        <v>635</v>
      </c>
      <c r="C87" s="112" t="s">
        <v>5</v>
      </c>
      <c r="D87" s="112" t="s">
        <v>104</v>
      </c>
      <c r="E87" s="112" t="s">
        <v>98</v>
      </c>
      <c r="F87" s="156">
        <v>62538100</v>
      </c>
      <c r="G87" s="156">
        <v>62631600</v>
      </c>
      <c r="H87" s="156">
        <v>62721600</v>
      </c>
    </row>
    <row r="88" spans="1:8" ht="31.5">
      <c r="A88" s="87" t="s">
        <v>742</v>
      </c>
      <c r="B88" s="76" t="s">
        <v>254</v>
      </c>
      <c r="C88" s="36"/>
      <c r="D88" s="36"/>
      <c r="E88" s="36"/>
      <c r="F88" s="48">
        <f t="shared" ref="F88:H90" si="20">SUM(F89)</f>
        <v>37478000</v>
      </c>
      <c r="G88" s="48">
        <f t="shared" si="20"/>
        <v>37510800</v>
      </c>
      <c r="H88" s="48">
        <f t="shared" si="20"/>
        <v>37510800</v>
      </c>
    </row>
    <row r="89" spans="1:8" ht="47.25">
      <c r="A89" s="87" t="s">
        <v>136</v>
      </c>
      <c r="B89" s="76" t="s">
        <v>255</v>
      </c>
      <c r="C89" s="36"/>
      <c r="D89" s="36"/>
      <c r="E89" s="36"/>
      <c r="F89" s="48">
        <f t="shared" si="20"/>
        <v>37478000</v>
      </c>
      <c r="G89" s="48">
        <f t="shared" si="20"/>
        <v>37510800</v>
      </c>
      <c r="H89" s="48">
        <f t="shared" si="20"/>
        <v>37510800</v>
      </c>
    </row>
    <row r="90" spans="1:8" ht="15.75">
      <c r="A90" s="73" t="s">
        <v>21</v>
      </c>
      <c r="B90" s="76" t="s">
        <v>256</v>
      </c>
      <c r="C90" s="36"/>
      <c r="D90" s="36"/>
      <c r="E90" s="36"/>
      <c r="F90" s="48">
        <f>SUM(F91)</f>
        <v>37478000</v>
      </c>
      <c r="G90" s="48">
        <f t="shared" si="20"/>
        <v>37510800</v>
      </c>
      <c r="H90" s="48">
        <f t="shared" si="20"/>
        <v>37510800</v>
      </c>
    </row>
    <row r="91" spans="1:8" ht="63">
      <c r="A91" s="95" t="s">
        <v>500</v>
      </c>
      <c r="B91" s="76" t="s">
        <v>256</v>
      </c>
      <c r="C91" s="36" t="s">
        <v>5</v>
      </c>
      <c r="D91" s="36" t="s">
        <v>104</v>
      </c>
      <c r="E91" s="36" t="s">
        <v>99</v>
      </c>
      <c r="F91" s="48">
        <v>37478000</v>
      </c>
      <c r="G91" s="48">
        <v>37510800</v>
      </c>
      <c r="H91" s="48">
        <v>37510800</v>
      </c>
    </row>
    <row r="92" spans="1:8" ht="47.25">
      <c r="A92" s="87" t="s">
        <v>743</v>
      </c>
      <c r="B92" s="76" t="s">
        <v>257</v>
      </c>
      <c r="C92" s="36"/>
      <c r="D92" s="36"/>
      <c r="E92" s="36"/>
      <c r="F92" s="48">
        <f>SUM(F93+F102)</f>
        <v>13298840</v>
      </c>
      <c r="G92" s="48">
        <f>SUM(G93+G102)</f>
        <v>13244240</v>
      </c>
      <c r="H92" s="48">
        <f>SUM(H93+H102)</f>
        <v>13244240</v>
      </c>
    </row>
    <row r="93" spans="1:8" ht="47.25">
      <c r="A93" s="87" t="s">
        <v>136</v>
      </c>
      <c r="B93" s="76" t="s">
        <v>258</v>
      </c>
      <c r="C93" s="36"/>
      <c r="D93" s="36"/>
      <c r="E93" s="36"/>
      <c r="F93" s="48">
        <f>SUM(F94+F96+F98+F100)</f>
        <v>7247240</v>
      </c>
      <c r="G93" s="48">
        <f>SUM(G94+G96+G98+G100)</f>
        <v>7192640</v>
      </c>
      <c r="H93" s="48">
        <f>SUM(H94+H96+H98+H100)</f>
        <v>7192640</v>
      </c>
    </row>
    <row r="94" spans="1:8" ht="15.75">
      <c r="A94" s="73" t="s">
        <v>66</v>
      </c>
      <c r="B94" s="76" t="s">
        <v>259</v>
      </c>
      <c r="C94" s="36"/>
      <c r="D94" s="36"/>
      <c r="E94" s="36"/>
      <c r="F94" s="48">
        <f>SUM(F95)</f>
        <v>3629000</v>
      </c>
      <c r="G94" s="48">
        <f>SUM(G95)</f>
        <v>3574400</v>
      </c>
      <c r="H94" s="48">
        <f>SUM(H95)</f>
        <v>3574400</v>
      </c>
    </row>
    <row r="95" spans="1:8" ht="63">
      <c r="A95" s="95" t="s">
        <v>501</v>
      </c>
      <c r="B95" s="76" t="s">
        <v>259</v>
      </c>
      <c r="C95" s="36" t="s">
        <v>5</v>
      </c>
      <c r="D95" s="36" t="s">
        <v>104</v>
      </c>
      <c r="E95" s="36" t="s">
        <v>71</v>
      </c>
      <c r="F95" s="48">
        <v>3629000</v>
      </c>
      <c r="G95" s="48">
        <v>3574400</v>
      </c>
      <c r="H95" s="48">
        <v>3574400</v>
      </c>
    </row>
    <row r="96" spans="1:8" ht="15.75">
      <c r="A96" s="87" t="s">
        <v>169</v>
      </c>
      <c r="B96" s="76" t="s">
        <v>260</v>
      </c>
      <c r="C96" s="36"/>
      <c r="D96" s="36"/>
      <c r="E96" s="36"/>
      <c r="F96" s="48">
        <f>SUM(F97)</f>
        <v>771000</v>
      </c>
      <c r="G96" s="48">
        <f>SUM(G97)</f>
        <v>771000</v>
      </c>
      <c r="H96" s="48">
        <f>SUM(H97)</f>
        <v>771000</v>
      </c>
    </row>
    <row r="97" spans="1:8" ht="63">
      <c r="A97" s="95" t="s">
        <v>502</v>
      </c>
      <c r="B97" s="76" t="s">
        <v>260</v>
      </c>
      <c r="C97" s="36" t="s">
        <v>5</v>
      </c>
      <c r="D97" s="36" t="s">
        <v>104</v>
      </c>
      <c r="E97" s="36" t="s">
        <v>71</v>
      </c>
      <c r="F97" s="48">
        <v>771000</v>
      </c>
      <c r="G97" s="48">
        <v>771000</v>
      </c>
      <c r="H97" s="48">
        <v>771000</v>
      </c>
    </row>
    <row r="98" spans="1:8" ht="15.75">
      <c r="A98" s="73" t="s">
        <v>119</v>
      </c>
      <c r="B98" s="76" t="s">
        <v>430</v>
      </c>
      <c r="C98" s="36"/>
      <c r="D98" s="36"/>
      <c r="E98" s="36"/>
      <c r="F98" s="48">
        <f>SUM(F99)</f>
        <v>2703600</v>
      </c>
      <c r="G98" s="48">
        <f>SUM(G99)</f>
        <v>2703600</v>
      </c>
      <c r="H98" s="48">
        <f>SUM(H99)</f>
        <v>2703600</v>
      </c>
    </row>
    <row r="99" spans="1:8" ht="63">
      <c r="A99" s="95" t="s">
        <v>503</v>
      </c>
      <c r="B99" s="76" t="s">
        <v>430</v>
      </c>
      <c r="C99" s="36" t="s">
        <v>5</v>
      </c>
      <c r="D99" s="36" t="s">
        <v>104</v>
      </c>
      <c r="E99" s="36" t="s">
        <v>71</v>
      </c>
      <c r="F99" s="48">
        <v>2703600</v>
      </c>
      <c r="G99" s="48">
        <v>2703600</v>
      </c>
      <c r="H99" s="48">
        <v>2703600</v>
      </c>
    </row>
    <row r="100" spans="1:8" ht="31.5">
      <c r="A100" s="73" t="s">
        <v>212</v>
      </c>
      <c r="B100" s="76" t="s">
        <v>378</v>
      </c>
      <c r="C100" s="36"/>
      <c r="D100" s="36"/>
      <c r="E100" s="36"/>
      <c r="F100" s="48">
        <f>SUM(F101)</f>
        <v>143640</v>
      </c>
      <c r="G100" s="48">
        <f>SUM(G101)</f>
        <v>143640</v>
      </c>
      <c r="H100" s="48">
        <f>SUM(H101)</f>
        <v>143640</v>
      </c>
    </row>
    <row r="101" spans="1:8" ht="78.75">
      <c r="A101" s="95" t="s">
        <v>504</v>
      </c>
      <c r="B101" s="76" t="s">
        <v>378</v>
      </c>
      <c r="C101" s="36" t="s">
        <v>5</v>
      </c>
      <c r="D101" s="36" t="s">
        <v>104</v>
      </c>
      <c r="E101" s="36" t="s">
        <v>71</v>
      </c>
      <c r="F101" s="48">
        <v>143640</v>
      </c>
      <c r="G101" s="48">
        <v>143640</v>
      </c>
      <c r="H101" s="48">
        <v>143640</v>
      </c>
    </row>
    <row r="102" spans="1:8" ht="31.5">
      <c r="A102" s="88" t="s">
        <v>11</v>
      </c>
      <c r="B102" s="76" t="s">
        <v>261</v>
      </c>
      <c r="C102" s="36"/>
      <c r="D102" s="36"/>
      <c r="E102" s="36"/>
      <c r="F102" s="48">
        <f>SUM(F105+F109+F107+F103)</f>
        <v>6051600</v>
      </c>
      <c r="G102" s="48">
        <f>SUM(G105+G109+G107+G103)</f>
        <v>6051600</v>
      </c>
      <c r="H102" s="48">
        <f>SUM(H105+H109+H107+H103)</f>
        <v>6051600</v>
      </c>
    </row>
    <row r="103" spans="1:8" ht="15.75">
      <c r="A103" s="77" t="s">
        <v>184</v>
      </c>
      <c r="B103" s="76" t="s">
        <v>262</v>
      </c>
      <c r="C103" s="36"/>
      <c r="D103" s="36"/>
      <c r="E103" s="36"/>
      <c r="F103" s="48">
        <f>SUM(F104)</f>
        <v>400000</v>
      </c>
      <c r="G103" s="48">
        <f>SUM(G104)</f>
        <v>400000</v>
      </c>
      <c r="H103" s="48">
        <f>SUM(H104)</f>
        <v>400000</v>
      </c>
    </row>
    <row r="104" spans="1:8" ht="63">
      <c r="A104" s="95" t="s">
        <v>501</v>
      </c>
      <c r="B104" s="76" t="s">
        <v>262</v>
      </c>
      <c r="C104" s="36" t="s">
        <v>5</v>
      </c>
      <c r="D104" s="36" t="s">
        <v>104</v>
      </c>
      <c r="E104" s="36" t="s">
        <v>71</v>
      </c>
      <c r="F104" s="54">
        <v>400000</v>
      </c>
      <c r="G104" s="54">
        <v>400000</v>
      </c>
      <c r="H104" s="54">
        <v>400000</v>
      </c>
    </row>
    <row r="105" spans="1:8" ht="31.5">
      <c r="A105" s="77" t="s">
        <v>1</v>
      </c>
      <c r="B105" s="76" t="s">
        <v>263</v>
      </c>
      <c r="C105" s="36"/>
      <c r="D105" s="36"/>
      <c r="E105" s="36"/>
      <c r="F105" s="48">
        <f>SUM(F106)</f>
        <v>2478700</v>
      </c>
      <c r="G105" s="48">
        <f>SUM(G106)</f>
        <v>2478700</v>
      </c>
      <c r="H105" s="48">
        <f>SUM(H106)</f>
        <v>2478700</v>
      </c>
    </row>
    <row r="106" spans="1:8" ht="63">
      <c r="A106" s="95" t="s">
        <v>505</v>
      </c>
      <c r="B106" s="76" t="s">
        <v>263</v>
      </c>
      <c r="C106" s="36" t="s">
        <v>5</v>
      </c>
      <c r="D106" s="36" t="s">
        <v>104</v>
      </c>
      <c r="E106" s="36" t="s">
        <v>71</v>
      </c>
      <c r="F106" s="48">
        <v>2478700</v>
      </c>
      <c r="G106" s="48">
        <v>2478700</v>
      </c>
      <c r="H106" s="48">
        <v>2478700</v>
      </c>
    </row>
    <row r="107" spans="1:8" ht="31.5">
      <c r="A107" s="77" t="s">
        <v>409</v>
      </c>
      <c r="B107" s="76" t="s">
        <v>400</v>
      </c>
      <c r="C107" s="36"/>
      <c r="D107" s="36"/>
      <c r="E107" s="36"/>
      <c r="F107" s="48">
        <f>SUM(F108)</f>
        <v>716300</v>
      </c>
      <c r="G107" s="48">
        <f>SUM(G108)</f>
        <v>716300</v>
      </c>
      <c r="H107" s="48">
        <f>SUM(H108)</f>
        <v>716300</v>
      </c>
    </row>
    <row r="108" spans="1:8" ht="63">
      <c r="A108" s="95" t="s">
        <v>506</v>
      </c>
      <c r="B108" s="76" t="s">
        <v>400</v>
      </c>
      <c r="C108" s="36" t="s">
        <v>5</v>
      </c>
      <c r="D108" s="36" t="s">
        <v>104</v>
      </c>
      <c r="E108" s="36" t="s">
        <v>71</v>
      </c>
      <c r="F108" s="54">
        <v>716300</v>
      </c>
      <c r="G108" s="54">
        <v>716300</v>
      </c>
      <c r="H108" s="54">
        <v>716300</v>
      </c>
    </row>
    <row r="109" spans="1:8" ht="15.75">
      <c r="A109" s="95" t="s">
        <v>185</v>
      </c>
      <c r="B109" s="76" t="s">
        <v>431</v>
      </c>
      <c r="C109" s="36"/>
      <c r="D109" s="36"/>
      <c r="E109" s="36"/>
      <c r="F109" s="48">
        <f>SUM(F110)</f>
        <v>2456600</v>
      </c>
      <c r="G109" s="48">
        <f>SUM(G110)</f>
        <v>2456600</v>
      </c>
      <c r="H109" s="48">
        <f>SUM(H110)</f>
        <v>2456600</v>
      </c>
    </row>
    <row r="110" spans="1:8" ht="63">
      <c r="A110" s="95" t="s">
        <v>597</v>
      </c>
      <c r="B110" s="76" t="s">
        <v>431</v>
      </c>
      <c r="C110" s="36" t="s">
        <v>5</v>
      </c>
      <c r="D110" s="36" t="s">
        <v>104</v>
      </c>
      <c r="E110" s="36" t="s">
        <v>71</v>
      </c>
      <c r="F110" s="54">
        <v>2456600</v>
      </c>
      <c r="G110" s="54">
        <v>2456600</v>
      </c>
      <c r="H110" s="54">
        <v>2456600</v>
      </c>
    </row>
    <row r="111" spans="1:8" ht="31.5">
      <c r="A111" s="87" t="s">
        <v>37</v>
      </c>
      <c r="B111" s="74" t="s">
        <v>265</v>
      </c>
      <c r="C111" s="36"/>
      <c r="D111" s="36"/>
      <c r="E111" s="36"/>
      <c r="F111" s="48">
        <f>SUM(F123+F112+F115+F120)</f>
        <v>56963160.990000002</v>
      </c>
      <c r="G111" s="48">
        <f>SUM(G123+G112+G115+G120)</f>
        <v>56963260.990000002</v>
      </c>
      <c r="H111" s="48">
        <f>SUM(H123+H112+H115+H120)</f>
        <v>56963260.990000002</v>
      </c>
    </row>
    <row r="112" spans="1:8" ht="15.75">
      <c r="A112" s="73" t="s">
        <v>38</v>
      </c>
      <c r="B112" s="76" t="s">
        <v>480</v>
      </c>
      <c r="C112" s="36"/>
      <c r="D112" s="36"/>
      <c r="E112" s="36"/>
      <c r="F112" s="48">
        <f t="shared" ref="F112:H113" si="21">SUM(F113)</f>
        <v>3858000</v>
      </c>
      <c r="G112" s="48">
        <f t="shared" si="21"/>
        <v>3858000</v>
      </c>
      <c r="H112" s="48">
        <f t="shared" si="21"/>
        <v>3858000</v>
      </c>
    </row>
    <row r="113" spans="1:8" ht="31.5">
      <c r="A113" s="77" t="s">
        <v>186</v>
      </c>
      <c r="B113" s="76" t="s">
        <v>362</v>
      </c>
      <c r="C113" s="36"/>
      <c r="D113" s="36"/>
      <c r="E113" s="36"/>
      <c r="F113" s="48">
        <f t="shared" si="21"/>
        <v>3858000</v>
      </c>
      <c r="G113" s="48">
        <f t="shared" si="21"/>
        <v>3858000</v>
      </c>
      <c r="H113" s="48">
        <f t="shared" si="21"/>
        <v>3858000</v>
      </c>
    </row>
    <row r="114" spans="1:8" ht="110.25">
      <c r="A114" s="95" t="s">
        <v>507</v>
      </c>
      <c r="B114" s="76" t="s">
        <v>362</v>
      </c>
      <c r="C114" s="36" t="s">
        <v>35</v>
      </c>
      <c r="D114" s="36" t="s">
        <v>104</v>
      </c>
      <c r="E114" s="36" t="s">
        <v>71</v>
      </c>
      <c r="F114" s="48">
        <v>3858000</v>
      </c>
      <c r="G114" s="48">
        <v>3858000</v>
      </c>
      <c r="H114" s="48">
        <v>3858000</v>
      </c>
    </row>
    <row r="115" spans="1:8" ht="31.5">
      <c r="A115" s="87" t="s">
        <v>63</v>
      </c>
      <c r="B115" s="74" t="s">
        <v>266</v>
      </c>
      <c r="C115" s="36"/>
      <c r="D115" s="36"/>
      <c r="E115" s="36"/>
      <c r="F115" s="48">
        <f>SUM(F116+F118)</f>
        <v>14180729</v>
      </c>
      <c r="G115" s="48">
        <f t="shared" ref="G115:H115" si="22">SUM(G116+G118)</f>
        <v>14180729</v>
      </c>
      <c r="H115" s="48">
        <f t="shared" si="22"/>
        <v>14180729</v>
      </c>
    </row>
    <row r="116" spans="1:8" ht="126">
      <c r="A116" s="111" t="s">
        <v>660</v>
      </c>
      <c r="B116" s="74" t="s">
        <v>436</v>
      </c>
      <c r="C116" s="36"/>
      <c r="D116" s="36"/>
      <c r="E116" s="36"/>
      <c r="F116" s="48">
        <f t="shared" ref="F116:H116" si="23">SUM(F117)</f>
        <v>13905947.01</v>
      </c>
      <c r="G116" s="48">
        <f t="shared" si="23"/>
        <v>13905947.01</v>
      </c>
      <c r="H116" s="48">
        <f t="shared" si="23"/>
        <v>13905947.01</v>
      </c>
    </row>
    <row r="117" spans="1:8" ht="141.75">
      <c r="A117" s="95" t="s">
        <v>661</v>
      </c>
      <c r="B117" s="74" t="s">
        <v>436</v>
      </c>
      <c r="C117" s="36" t="s">
        <v>33</v>
      </c>
      <c r="D117" s="36" t="s">
        <v>72</v>
      </c>
      <c r="E117" s="36" t="s">
        <v>101</v>
      </c>
      <c r="F117" s="156">
        <v>13905947.01</v>
      </c>
      <c r="G117" s="156">
        <v>13905947.01</v>
      </c>
      <c r="H117" s="156">
        <v>13905947.01</v>
      </c>
    </row>
    <row r="118" spans="1:8" ht="157.5">
      <c r="A118" s="126" t="s">
        <v>839</v>
      </c>
      <c r="B118" s="74" t="s">
        <v>841</v>
      </c>
      <c r="C118" s="36"/>
      <c r="D118" s="36"/>
      <c r="E118" s="36"/>
      <c r="F118" s="48">
        <f t="shared" ref="F118:H121" si="24">SUM(F119)</f>
        <v>274781.99</v>
      </c>
      <c r="G118" s="48">
        <f t="shared" si="24"/>
        <v>274781.99</v>
      </c>
      <c r="H118" s="48">
        <f t="shared" si="24"/>
        <v>274781.99</v>
      </c>
    </row>
    <row r="119" spans="1:8" ht="173.25">
      <c r="A119" s="126" t="s">
        <v>840</v>
      </c>
      <c r="B119" s="74" t="s">
        <v>841</v>
      </c>
      <c r="C119" s="36" t="s">
        <v>33</v>
      </c>
      <c r="D119" s="36" t="s">
        <v>72</v>
      </c>
      <c r="E119" s="36" t="s">
        <v>101</v>
      </c>
      <c r="F119" s="156">
        <v>274781.99</v>
      </c>
      <c r="G119" s="156">
        <v>274781.99</v>
      </c>
      <c r="H119" s="156">
        <v>274781.99</v>
      </c>
    </row>
    <row r="120" spans="1:8" ht="47.25">
      <c r="A120" s="77" t="s">
        <v>136</v>
      </c>
      <c r="B120" s="76" t="s">
        <v>213</v>
      </c>
      <c r="C120" s="39"/>
      <c r="D120" s="39"/>
      <c r="E120" s="39"/>
      <c r="F120" s="48">
        <f t="shared" si="24"/>
        <v>13531.99</v>
      </c>
      <c r="G120" s="48">
        <f t="shared" si="24"/>
        <v>13631.99</v>
      </c>
      <c r="H120" s="48">
        <f t="shared" si="24"/>
        <v>13631.99</v>
      </c>
    </row>
    <row r="121" spans="1:8" ht="110.25">
      <c r="A121" s="111" t="s">
        <v>663</v>
      </c>
      <c r="B121" s="76" t="s">
        <v>432</v>
      </c>
      <c r="C121" s="39"/>
      <c r="D121" s="39"/>
      <c r="E121" s="39"/>
      <c r="F121" s="48">
        <f t="shared" si="24"/>
        <v>13531.99</v>
      </c>
      <c r="G121" s="48">
        <f t="shared" si="24"/>
        <v>13631.99</v>
      </c>
      <c r="H121" s="48">
        <f t="shared" si="24"/>
        <v>13631.99</v>
      </c>
    </row>
    <row r="122" spans="1:8" ht="141.75">
      <c r="A122" s="95" t="s">
        <v>664</v>
      </c>
      <c r="B122" s="76" t="s">
        <v>432</v>
      </c>
      <c r="C122" s="36" t="s">
        <v>5</v>
      </c>
      <c r="D122" s="36" t="s">
        <v>104</v>
      </c>
      <c r="E122" s="36" t="s">
        <v>71</v>
      </c>
      <c r="F122" s="155">
        <v>13531.99</v>
      </c>
      <c r="G122" s="155">
        <v>13631.99</v>
      </c>
      <c r="H122" s="155">
        <v>13631.99</v>
      </c>
    </row>
    <row r="123" spans="1:8" ht="31.5">
      <c r="A123" s="77" t="s">
        <v>150</v>
      </c>
      <c r="B123" s="74" t="s">
        <v>363</v>
      </c>
      <c r="C123" s="36"/>
      <c r="D123" s="36"/>
      <c r="E123" s="36"/>
      <c r="F123" s="48">
        <f>SUM(F124)</f>
        <v>38910900</v>
      </c>
      <c r="G123" s="48">
        <f>SUM(G124)</f>
        <v>38910900</v>
      </c>
      <c r="H123" s="48">
        <f>SUM(H124)</f>
        <v>38910900</v>
      </c>
    </row>
    <row r="124" spans="1:8" ht="31.5">
      <c r="A124" s="73" t="s">
        <v>148</v>
      </c>
      <c r="B124" s="74" t="s">
        <v>364</v>
      </c>
      <c r="C124" s="36"/>
      <c r="D124" s="36"/>
      <c r="E124" s="36"/>
      <c r="F124" s="48">
        <f>SUM(F125:F127)</f>
        <v>38910900</v>
      </c>
      <c r="G124" s="48">
        <f>SUM(G125:G127)</f>
        <v>38910900</v>
      </c>
      <c r="H124" s="48">
        <f>SUM(H125:H127)</f>
        <v>38910900</v>
      </c>
    </row>
    <row r="125" spans="1:8" ht="94.5">
      <c r="A125" s="95" t="s">
        <v>508</v>
      </c>
      <c r="B125" s="74" t="s">
        <v>364</v>
      </c>
      <c r="C125" s="36" t="s">
        <v>35</v>
      </c>
      <c r="D125" s="36" t="s">
        <v>104</v>
      </c>
      <c r="E125" s="36" t="s">
        <v>71</v>
      </c>
      <c r="F125" s="54">
        <v>36212700</v>
      </c>
      <c r="G125" s="54">
        <v>36212700</v>
      </c>
      <c r="H125" s="54">
        <v>36212700</v>
      </c>
    </row>
    <row r="126" spans="1:8" ht="63">
      <c r="A126" s="95" t="s">
        <v>509</v>
      </c>
      <c r="B126" s="74" t="s">
        <v>364</v>
      </c>
      <c r="C126" s="36" t="s">
        <v>87</v>
      </c>
      <c r="D126" s="36" t="s">
        <v>104</v>
      </c>
      <c r="E126" s="36" t="s">
        <v>71</v>
      </c>
      <c r="F126" s="48">
        <v>2474400</v>
      </c>
      <c r="G126" s="48">
        <v>2474400</v>
      </c>
      <c r="H126" s="48">
        <v>2474400</v>
      </c>
    </row>
    <row r="127" spans="1:8" ht="31.5">
      <c r="A127" s="95" t="s">
        <v>510</v>
      </c>
      <c r="B127" s="74" t="s">
        <v>364</v>
      </c>
      <c r="C127" s="36" t="s">
        <v>145</v>
      </c>
      <c r="D127" s="36" t="s">
        <v>104</v>
      </c>
      <c r="E127" s="36" t="s">
        <v>71</v>
      </c>
      <c r="F127" s="48">
        <v>223800</v>
      </c>
      <c r="G127" s="48">
        <v>223800</v>
      </c>
      <c r="H127" s="48">
        <v>223800</v>
      </c>
    </row>
    <row r="128" spans="1:8" ht="31.5">
      <c r="A128" s="87" t="s">
        <v>744</v>
      </c>
      <c r="B128" s="76" t="s">
        <v>245</v>
      </c>
      <c r="C128" s="36"/>
      <c r="D128" s="36"/>
      <c r="E128" s="36"/>
      <c r="F128" s="48">
        <f>SUM(F129+F134)</f>
        <v>73947703.629999995</v>
      </c>
      <c r="G128" s="48">
        <f t="shared" ref="G128:H128" si="25">SUM(G129+G134)</f>
        <v>4985150</v>
      </c>
      <c r="H128" s="48">
        <f t="shared" si="25"/>
        <v>5184410</v>
      </c>
    </row>
    <row r="129" spans="1:8" ht="31.5">
      <c r="A129" s="88" t="s">
        <v>11</v>
      </c>
      <c r="B129" s="74" t="s">
        <v>246</v>
      </c>
      <c r="C129" s="36"/>
      <c r="D129" s="36"/>
      <c r="E129" s="36"/>
      <c r="F129" s="48">
        <f>SUM(F130+F132)</f>
        <v>72927893.629999995</v>
      </c>
      <c r="G129" s="48">
        <f t="shared" ref="G129:H129" si="26">SUM(G130+G132)</f>
        <v>3500000</v>
      </c>
      <c r="H129" s="48">
        <f t="shared" si="26"/>
        <v>3500000</v>
      </c>
    </row>
    <row r="130" spans="1:8" ht="31.5">
      <c r="A130" s="77" t="s">
        <v>187</v>
      </c>
      <c r="B130" s="76" t="s">
        <v>247</v>
      </c>
      <c r="C130" s="36"/>
      <c r="D130" s="36"/>
      <c r="E130" s="36"/>
      <c r="F130" s="48">
        <f>SUM(F131)</f>
        <v>3500000</v>
      </c>
      <c r="G130" s="48">
        <f t="shared" ref="G130:H130" si="27">SUM(G131)</f>
        <v>3500000</v>
      </c>
      <c r="H130" s="48">
        <f t="shared" si="27"/>
        <v>3500000</v>
      </c>
    </row>
    <row r="131" spans="1:8" ht="63">
      <c r="A131" s="95" t="s">
        <v>511</v>
      </c>
      <c r="B131" s="76" t="s">
        <v>247</v>
      </c>
      <c r="C131" s="36" t="s">
        <v>5</v>
      </c>
      <c r="D131" s="36" t="s">
        <v>104</v>
      </c>
      <c r="E131" s="36" t="s">
        <v>98</v>
      </c>
      <c r="F131" s="48">
        <v>3500000</v>
      </c>
      <c r="G131" s="48">
        <v>3500000</v>
      </c>
      <c r="H131" s="48">
        <v>3500000</v>
      </c>
    </row>
    <row r="132" spans="1:8" ht="126">
      <c r="A132" s="161" t="s">
        <v>882</v>
      </c>
      <c r="B132" s="76" t="s">
        <v>642</v>
      </c>
      <c r="C132" s="36"/>
      <c r="D132" s="36"/>
      <c r="E132" s="36"/>
      <c r="F132" s="48">
        <f>SUM(F133)</f>
        <v>69427893.629999995</v>
      </c>
      <c r="G132" s="48"/>
      <c r="H132" s="48"/>
    </row>
    <row r="133" spans="1:8" ht="157.5">
      <c r="A133" s="161" t="s">
        <v>883</v>
      </c>
      <c r="B133" s="76" t="s">
        <v>642</v>
      </c>
      <c r="C133" s="36" t="s">
        <v>5</v>
      </c>
      <c r="D133" s="36" t="s">
        <v>104</v>
      </c>
      <c r="E133" s="36" t="s">
        <v>71</v>
      </c>
      <c r="F133" s="48">
        <v>69427893.629999995</v>
      </c>
      <c r="G133" s="48"/>
      <c r="H133" s="48"/>
    </row>
    <row r="134" spans="1:8" ht="15.75">
      <c r="A134" s="173" t="s">
        <v>884</v>
      </c>
      <c r="B134" s="76" t="s">
        <v>639</v>
      </c>
      <c r="C134" s="36"/>
      <c r="D134" s="36"/>
      <c r="E134" s="36"/>
      <c r="F134" s="48">
        <f t="shared" ref="F134:H134" si="28">SUM(F135)</f>
        <v>1019810</v>
      </c>
      <c r="G134" s="48">
        <f t="shared" si="28"/>
        <v>1485150</v>
      </c>
      <c r="H134" s="48">
        <f t="shared" si="28"/>
        <v>1684410</v>
      </c>
    </row>
    <row r="135" spans="1:8" ht="47.25">
      <c r="A135" s="77" t="s">
        <v>188</v>
      </c>
      <c r="B135" s="76" t="s">
        <v>641</v>
      </c>
      <c r="C135" s="36"/>
      <c r="D135" s="36"/>
      <c r="E135" s="36"/>
      <c r="F135" s="48">
        <f>SUM(F136)</f>
        <v>1019810</v>
      </c>
      <c r="G135" s="48">
        <f>SUM(G136)</f>
        <v>1485150</v>
      </c>
      <c r="H135" s="48">
        <f>SUM(H136)</f>
        <v>1684410</v>
      </c>
    </row>
    <row r="136" spans="1:8" ht="78.75">
      <c r="A136" s="95" t="s">
        <v>512</v>
      </c>
      <c r="B136" s="76" t="s">
        <v>641</v>
      </c>
      <c r="C136" s="36" t="s">
        <v>5</v>
      </c>
      <c r="D136" s="36" t="s">
        <v>104</v>
      </c>
      <c r="E136" s="36" t="s">
        <v>98</v>
      </c>
      <c r="F136" s="54">
        <v>1019810</v>
      </c>
      <c r="G136" s="54">
        <v>1485150</v>
      </c>
      <c r="H136" s="54">
        <v>1684410</v>
      </c>
    </row>
    <row r="137" spans="1:8" ht="47.25">
      <c r="A137" s="96" t="s">
        <v>745</v>
      </c>
      <c r="B137" s="94" t="s">
        <v>284</v>
      </c>
      <c r="C137" s="37"/>
      <c r="D137" s="37"/>
      <c r="E137" s="37"/>
      <c r="F137" s="47">
        <f>SUM(F138+F171+F233+F239+F248)</f>
        <v>423399465.60999995</v>
      </c>
      <c r="G137" s="47">
        <f>SUM(G138+G171+G233+G239+G248)</f>
        <v>436136033.03000003</v>
      </c>
      <c r="H137" s="47">
        <f>SUM(H138+H171+H233+H239+H248)</f>
        <v>437882858.81999999</v>
      </c>
    </row>
    <row r="138" spans="1:8" ht="31.5">
      <c r="A138" s="73" t="s">
        <v>746</v>
      </c>
      <c r="B138" s="76" t="s">
        <v>285</v>
      </c>
      <c r="C138" s="28"/>
      <c r="D138" s="28"/>
      <c r="E138" s="28"/>
      <c r="F138" s="48">
        <f>SUM(F139+F146+F167+F159+F164)</f>
        <v>178685730.66999999</v>
      </c>
      <c r="G138" s="48">
        <f t="shared" ref="G138:H138" si="29">SUM(G139+G146+G167+G159+G164)</f>
        <v>188046222.24000001</v>
      </c>
      <c r="H138" s="48">
        <f t="shared" si="29"/>
        <v>184821516.52999997</v>
      </c>
    </row>
    <row r="139" spans="1:8" ht="15.75">
      <c r="A139" s="73" t="s">
        <v>38</v>
      </c>
      <c r="B139" s="76" t="s">
        <v>380</v>
      </c>
      <c r="C139" s="36"/>
      <c r="D139" s="36"/>
      <c r="E139" s="36"/>
      <c r="F139" s="48">
        <f>SUM(F143+F140)</f>
        <v>4042767.1</v>
      </c>
      <c r="G139" s="48">
        <f>SUM(G143+G140)</f>
        <v>4062747.1</v>
      </c>
      <c r="H139" s="48">
        <f>SUM(H143+H140)</f>
        <v>4083517.1</v>
      </c>
    </row>
    <row r="140" spans="1:8" ht="189">
      <c r="A140" s="90" t="s">
        <v>450</v>
      </c>
      <c r="B140" s="76" t="s">
        <v>451</v>
      </c>
      <c r="C140" s="36"/>
      <c r="D140" s="36"/>
      <c r="E140" s="36"/>
      <c r="F140" s="49">
        <f>SUM(F142+F141)</f>
        <v>499310</v>
      </c>
      <c r="G140" s="49">
        <f>SUM(G142+G141)</f>
        <v>519290</v>
      </c>
      <c r="H140" s="49">
        <f>SUM(H142+H141)</f>
        <v>540060</v>
      </c>
    </row>
    <row r="141" spans="1:8" ht="267.75">
      <c r="A141" s="95" t="s">
        <v>513</v>
      </c>
      <c r="B141" s="76" t="s">
        <v>451</v>
      </c>
      <c r="C141" s="39" t="s">
        <v>35</v>
      </c>
      <c r="D141" s="39" t="s">
        <v>72</v>
      </c>
      <c r="E141" s="39" t="s">
        <v>103</v>
      </c>
      <c r="F141" s="49">
        <v>338520</v>
      </c>
      <c r="G141" s="49">
        <v>390600</v>
      </c>
      <c r="H141" s="49">
        <v>390600</v>
      </c>
    </row>
    <row r="142" spans="1:8" ht="220.5">
      <c r="A142" s="95" t="s">
        <v>514</v>
      </c>
      <c r="B142" s="76" t="s">
        <v>451</v>
      </c>
      <c r="C142" s="39" t="s">
        <v>87</v>
      </c>
      <c r="D142" s="39" t="s">
        <v>72</v>
      </c>
      <c r="E142" s="39" t="s">
        <v>103</v>
      </c>
      <c r="F142" s="52">
        <v>160790</v>
      </c>
      <c r="G142" s="52">
        <v>128690</v>
      </c>
      <c r="H142" s="52">
        <v>149460</v>
      </c>
    </row>
    <row r="143" spans="1:8" ht="47.25">
      <c r="A143" s="88" t="s">
        <v>584</v>
      </c>
      <c r="B143" s="76" t="s">
        <v>449</v>
      </c>
      <c r="C143" s="36"/>
      <c r="D143" s="36"/>
      <c r="E143" s="36"/>
      <c r="F143" s="48">
        <f>SUM(F144:F145)</f>
        <v>3543457.1</v>
      </c>
      <c r="G143" s="48">
        <f>SUM(G144:G145)</f>
        <v>3543457.1</v>
      </c>
      <c r="H143" s="48">
        <f>SUM(H144:H145)</f>
        <v>3543457.1</v>
      </c>
    </row>
    <row r="144" spans="1:8" ht="126">
      <c r="A144" s="95" t="s">
        <v>585</v>
      </c>
      <c r="B144" s="76" t="s">
        <v>449</v>
      </c>
      <c r="C144" s="39" t="s">
        <v>35</v>
      </c>
      <c r="D144" s="39" t="s">
        <v>72</v>
      </c>
      <c r="E144" s="39" t="s">
        <v>103</v>
      </c>
      <c r="F144" s="48">
        <v>3283457.1</v>
      </c>
      <c r="G144" s="48">
        <v>3283457.1</v>
      </c>
      <c r="H144" s="48">
        <v>3283457.1</v>
      </c>
    </row>
    <row r="145" spans="1:8" ht="78.75">
      <c r="A145" s="87" t="s">
        <v>586</v>
      </c>
      <c r="B145" s="76" t="s">
        <v>449</v>
      </c>
      <c r="C145" s="39" t="s">
        <v>87</v>
      </c>
      <c r="D145" s="39" t="s">
        <v>72</v>
      </c>
      <c r="E145" s="39" t="s">
        <v>103</v>
      </c>
      <c r="F145" s="48">
        <v>260000</v>
      </c>
      <c r="G145" s="48">
        <v>260000</v>
      </c>
      <c r="H145" s="48">
        <v>260000</v>
      </c>
    </row>
    <row r="146" spans="1:8" ht="31.5">
      <c r="A146" s="73" t="s">
        <v>159</v>
      </c>
      <c r="B146" s="76" t="s">
        <v>381</v>
      </c>
      <c r="C146" s="36"/>
      <c r="D146" s="36"/>
      <c r="E146" s="36"/>
      <c r="F146" s="48">
        <f>SUM(F156+F150+F153+F147)</f>
        <v>72165824.829999998</v>
      </c>
      <c r="G146" s="48">
        <f>SUM(G156+G150+G153+G147)</f>
        <v>74819589.560000002</v>
      </c>
      <c r="H146" s="48">
        <f>SUM(H156+H150+H153+H147)</f>
        <v>77950060.689999998</v>
      </c>
    </row>
    <row r="147" spans="1:8" ht="47.25">
      <c r="A147" s="111" t="s">
        <v>691</v>
      </c>
      <c r="B147" s="76" t="s">
        <v>692</v>
      </c>
      <c r="C147" s="36"/>
      <c r="D147" s="36"/>
      <c r="E147" s="36"/>
      <c r="F147" s="48">
        <f>SUM(F148:F149)</f>
        <v>2318600</v>
      </c>
      <c r="G147" s="48">
        <f>SUM(G148:G149)</f>
        <v>2411000</v>
      </c>
      <c r="H147" s="48">
        <f>SUM(H148:H149)</f>
        <v>2507100</v>
      </c>
    </row>
    <row r="148" spans="1:8" ht="78.75">
      <c r="A148" s="93" t="s">
        <v>693</v>
      </c>
      <c r="B148" s="76" t="s">
        <v>692</v>
      </c>
      <c r="C148" s="36" t="s">
        <v>87</v>
      </c>
      <c r="D148" s="36" t="s">
        <v>72</v>
      </c>
      <c r="E148" s="36" t="s">
        <v>101</v>
      </c>
      <c r="F148" s="52">
        <v>68600</v>
      </c>
      <c r="G148" s="52">
        <v>61000</v>
      </c>
      <c r="H148" s="52">
        <v>107100</v>
      </c>
    </row>
    <row r="149" spans="1:8" ht="78.75">
      <c r="A149" s="93" t="s">
        <v>694</v>
      </c>
      <c r="B149" s="76" t="s">
        <v>692</v>
      </c>
      <c r="C149" s="36" t="s">
        <v>33</v>
      </c>
      <c r="D149" s="36" t="s">
        <v>72</v>
      </c>
      <c r="E149" s="36" t="s">
        <v>101</v>
      </c>
      <c r="F149" s="52">
        <v>2250000</v>
      </c>
      <c r="G149" s="52">
        <v>2350000</v>
      </c>
      <c r="H149" s="52">
        <v>2400000</v>
      </c>
    </row>
    <row r="150" spans="1:8" ht="31.5">
      <c r="A150" s="111" t="s">
        <v>695</v>
      </c>
      <c r="B150" s="76" t="s">
        <v>446</v>
      </c>
      <c r="C150" s="36"/>
      <c r="D150" s="36"/>
      <c r="E150" s="36"/>
      <c r="F150" s="48">
        <f>SUM(F151:F152)</f>
        <v>5404144.8300000001</v>
      </c>
      <c r="G150" s="48">
        <f>SUM(G151:G152)</f>
        <v>5452009.5599999996</v>
      </c>
      <c r="H150" s="48">
        <f>SUM(H151:H152)</f>
        <v>5872380.6900000004</v>
      </c>
    </row>
    <row r="151" spans="1:8" ht="63">
      <c r="A151" s="87" t="s">
        <v>696</v>
      </c>
      <c r="B151" s="76" t="s">
        <v>446</v>
      </c>
      <c r="C151" s="36" t="s">
        <v>87</v>
      </c>
      <c r="D151" s="36" t="s">
        <v>72</v>
      </c>
      <c r="E151" s="36" t="s">
        <v>101</v>
      </c>
      <c r="F151" s="52">
        <v>104144.83</v>
      </c>
      <c r="G151" s="52">
        <v>102009.56</v>
      </c>
      <c r="H151" s="52">
        <v>172380.69</v>
      </c>
    </row>
    <row r="152" spans="1:8" ht="63">
      <c r="A152" s="87" t="s">
        <v>697</v>
      </c>
      <c r="B152" s="76" t="s">
        <v>446</v>
      </c>
      <c r="C152" s="36" t="s">
        <v>33</v>
      </c>
      <c r="D152" s="36" t="s">
        <v>72</v>
      </c>
      <c r="E152" s="36" t="s">
        <v>101</v>
      </c>
      <c r="F152" s="52">
        <v>5300000</v>
      </c>
      <c r="G152" s="52">
        <v>5350000</v>
      </c>
      <c r="H152" s="52">
        <v>5700000</v>
      </c>
    </row>
    <row r="153" spans="1:8" ht="63">
      <c r="A153" s="111" t="s">
        <v>698</v>
      </c>
      <c r="B153" s="76" t="s">
        <v>447</v>
      </c>
      <c r="C153" s="36"/>
      <c r="D153" s="36"/>
      <c r="E153" s="36"/>
      <c r="F153" s="48">
        <f>SUM(F154:F155)</f>
        <v>26514200</v>
      </c>
      <c r="G153" s="48">
        <f>SUM(G154:G155)</f>
        <v>27571200</v>
      </c>
      <c r="H153" s="48">
        <f>SUM(H154:H155)</f>
        <v>28670500</v>
      </c>
    </row>
    <row r="154" spans="1:8" ht="94.5">
      <c r="A154" s="95" t="s">
        <v>699</v>
      </c>
      <c r="B154" s="76" t="s">
        <v>447</v>
      </c>
      <c r="C154" s="36" t="s">
        <v>87</v>
      </c>
      <c r="D154" s="36" t="s">
        <v>72</v>
      </c>
      <c r="E154" s="36" t="s">
        <v>101</v>
      </c>
      <c r="F154" s="52">
        <v>414200</v>
      </c>
      <c r="G154" s="52">
        <v>571200</v>
      </c>
      <c r="H154" s="52">
        <v>670500</v>
      </c>
    </row>
    <row r="155" spans="1:8" ht="78.75">
      <c r="A155" s="95" t="s">
        <v>700</v>
      </c>
      <c r="B155" s="76" t="s">
        <v>447</v>
      </c>
      <c r="C155" s="36" t="s">
        <v>33</v>
      </c>
      <c r="D155" s="36" t="s">
        <v>72</v>
      </c>
      <c r="E155" s="36" t="s">
        <v>101</v>
      </c>
      <c r="F155" s="52">
        <v>26100000</v>
      </c>
      <c r="G155" s="52">
        <v>27000000</v>
      </c>
      <c r="H155" s="52">
        <v>28000000</v>
      </c>
    </row>
    <row r="156" spans="1:8" ht="94.5">
      <c r="A156" s="174" t="s">
        <v>714</v>
      </c>
      <c r="B156" s="76" t="s">
        <v>445</v>
      </c>
      <c r="C156" s="36"/>
      <c r="D156" s="36"/>
      <c r="E156" s="36"/>
      <c r="F156" s="48">
        <f>SUM(F157:F158)</f>
        <v>37928880</v>
      </c>
      <c r="G156" s="48">
        <f>SUM(G157:G158)</f>
        <v>39385380</v>
      </c>
      <c r="H156" s="48">
        <f>SUM(H157:H158)</f>
        <v>40900080</v>
      </c>
    </row>
    <row r="157" spans="1:8" ht="126">
      <c r="A157" s="95" t="s">
        <v>715</v>
      </c>
      <c r="B157" s="76" t="s">
        <v>445</v>
      </c>
      <c r="C157" s="36" t="s">
        <v>87</v>
      </c>
      <c r="D157" s="36" t="s">
        <v>72</v>
      </c>
      <c r="E157" s="36" t="s">
        <v>101</v>
      </c>
      <c r="F157" s="52">
        <v>428880</v>
      </c>
      <c r="G157" s="52">
        <v>585380</v>
      </c>
      <c r="H157" s="52">
        <v>700080</v>
      </c>
    </row>
    <row r="158" spans="1:8" ht="126">
      <c r="A158" s="95" t="s">
        <v>716</v>
      </c>
      <c r="B158" s="76" t="s">
        <v>445</v>
      </c>
      <c r="C158" s="36" t="s">
        <v>33</v>
      </c>
      <c r="D158" s="36" t="s">
        <v>72</v>
      </c>
      <c r="E158" s="36" t="s">
        <v>101</v>
      </c>
      <c r="F158" s="48">
        <v>37500000</v>
      </c>
      <c r="G158" s="48">
        <v>38800000</v>
      </c>
      <c r="H158" s="48">
        <v>40200000</v>
      </c>
    </row>
    <row r="159" spans="1:8" ht="31.5">
      <c r="A159" s="73" t="s">
        <v>113</v>
      </c>
      <c r="B159" s="76" t="s">
        <v>286</v>
      </c>
      <c r="C159" s="36"/>
      <c r="D159" s="36"/>
      <c r="E159" s="36"/>
      <c r="F159" s="48">
        <f>SUM(F160+F162)</f>
        <v>540000</v>
      </c>
      <c r="G159" s="48">
        <f>SUM(G160+G162)</f>
        <v>540000</v>
      </c>
      <c r="H159" s="48">
        <f>SUM(H160+H162)</f>
        <v>540000</v>
      </c>
    </row>
    <row r="160" spans="1:8" ht="31.5">
      <c r="A160" s="77" t="s">
        <v>207</v>
      </c>
      <c r="B160" s="76" t="s">
        <v>355</v>
      </c>
      <c r="C160" s="36"/>
      <c r="D160" s="36"/>
      <c r="E160" s="36"/>
      <c r="F160" s="48">
        <f>SUM(F161)</f>
        <v>400000</v>
      </c>
      <c r="G160" s="48">
        <f t="shared" ref="G160:H162" si="30">SUM(G161)</f>
        <v>400000</v>
      </c>
      <c r="H160" s="48">
        <f t="shared" si="30"/>
        <v>400000</v>
      </c>
    </row>
    <row r="161" spans="1:8" ht="63">
      <c r="A161" s="95" t="s">
        <v>515</v>
      </c>
      <c r="B161" s="76" t="s">
        <v>355</v>
      </c>
      <c r="C161" s="36" t="s">
        <v>87</v>
      </c>
      <c r="D161" s="36" t="s">
        <v>72</v>
      </c>
      <c r="E161" s="36" t="s">
        <v>101</v>
      </c>
      <c r="F161" s="55">
        <v>400000</v>
      </c>
      <c r="G161" s="55">
        <v>400000</v>
      </c>
      <c r="H161" s="55">
        <v>400000</v>
      </c>
    </row>
    <row r="162" spans="1:8" ht="15.75">
      <c r="A162" s="77" t="s">
        <v>158</v>
      </c>
      <c r="B162" s="76" t="s">
        <v>287</v>
      </c>
      <c r="C162" s="36"/>
      <c r="D162" s="36"/>
      <c r="E162" s="36"/>
      <c r="F162" s="48">
        <f>SUM(F163)</f>
        <v>140000</v>
      </c>
      <c r="G162" s="48">
        <f t="shared" si="30"/>
        <v>140000</v>
      </c>
      <c r="H162" s="48">
        <f t="shared" si="30"/>
        <v>140000</v>
      </c>
    </row>
    <row r="163" spans="1:8" ht="47.25">
      <c r="A163" s="95" t="s">
        <v>516</v>
      </c>
      <c r="B163" s="76" t="s">
        <v>287</v>
      </c>
      <c r="C163" s="36" t="s">
        <v>87</v>
      </c>
      <c r="D163" s="36" t="s">
        <v>72</v>
      </c>
      <c r="E163" s="36" t="s">
        <v>101</v>
      </c>
      <c r="F163" s="52">
        <v>140000</v>
      </c>
      <c r="G163" s="52">
        <v>140000</v>
      </c>
      <c r="H163" s="52">
        <v>140000</v>
      </c>
    </row>
    <row r="164" spans="1:8" ht="31.5">
      <c r="A164" s="73" t="s">
        <v>67</v>
      </c>
      <c r="B164" s="76" t="s">
        <v>818</v>
      </c>
      <c r="C164" s="36"/>
      <c r="D164" s="36"/>
      <c r="E164" s="36"/>
      <c r="F164" s="48">
        <f t="shared" ref="F164:H164" si="31">SUM(F165)</f>
        <v>75058738.739999995</v>
      </c>
      <c r="G164" s="48">
        <f t="shared" si="31"/>
        <v>81585585.579999998</v>
      </c>
      <c r="H164" s="48">
        <f t="shared" si="31"/>
        <v>75058738.739999995</v>
      </c>
    </row>
    <row r="165" spans="1:8" ht="110.25">
      <c r="A165" s="175" t="s">
        <v>704</v>
      </c>
      <c r="B165" s="76" t="s">
        <v>819</v>
      </c>
      <c r="C165" s="28"/>
      <c r="D165" s="28"/>
      <c r="E165" s="28"/>
      <c r="F165" s="156">
        <v>75058738.739999995</v>
      </c>
      <c r="G165" s="156">
        <v>81585585.579999998</v>
      </c>
      <c r="H165" s="156">
        <v>75058738.739999995</v>
      </c>
    </row>
    <row r="166" spans="1:8" ht="141.75">
      <c r="A166" s="95" t="s">
        <v>844</v>
      </c>
      <c r="B166" s="76" t="s">
        <v>819</v>
      </c>
      <c r="C166" s="36" t="s">
        <v>141</v>
      </c>
      <c r="D166" s="36" t="s">
        <v>72</v>
      </c>
      <c r="E166" s="36" t="s">
        <v>101</v>
      </c>
      <c r="F166" s="156">
        <v>75058738.739999995</v>
      </c>
      <c r="G166" s="156">
        <v>81585585.579999998</v>
      </c>
      <c r="H166" s="156">
        <v>75058738.739999995</v>
      </c>
    </row>
    <row r="167" spans="1:8" ht="31.5">
      <c r="A167" s="87" t="s">
        <v>150</v>
      </c>
      <c r="B167" s="76" t="s">
        <v>382</v>
      </c>
      <c r="C167" s="36"/>
      <c r="D167" s="36"/>
      <c r="E167" s="36"/>
      <c r="F167" s="48">
        <f>SUM(F168)</f>
        <v>26878400</v>
      </c>
      <c r="G167" s="48">
        <f>SUM(G168)</f>
        <v>27038300</v>
      </c>
      <c r="H167" s="48">
        <f>SUM(H168)</f>
        <v>27189200</v>
      </c>
    </row>
    <row r="168" spans="1:8" ht="94.5">
      <c r="A168" s="111" t="s">
        <v>701</v>
      </c>
      <c r="B168" s="76" t="s">
        <v>448</v>
      </c>
      <c r="C168" s="36"/>
      <c r="D168" s="36"/>
      <c r="E168" s="36"/>
      <c r="F168" s="48">
        <f>SUM(F169:F170)</f>
        <v>26878400</v>
      </c>
      <c r="G168" s="48">
        <f>SUM(G169:G170)</f>
        <v>27038300</v>
      </c>
      <c r="H168" s="48">
        <f>SUM(H169:H170)</f>
        <v>27189200</v>
      </c>
    </row>
    <row r="169" spans="1:8" ht="173.25">
      <c r="A169" s="93" t="s">
        <v>702</v>
      </c>
      <c r="B169" s="76" t="s">
        <v>448</v>
      </c>
      <c r="C169" s="36" t="s">
        <v>35</v>
      </c>
      <c r="D169" s="36" t="s">
        <v>72</v>
      </c>
      <c r="E169" s="36" t="s">
        <v>101</v>
      </c>
      <c r="F169" s="48">
        <v>21841000</v>
      </c>
      <c r="G169" s="48">
        <v>21841000</v>
      </c>
      <c r="H169" s="48">
        <v>21841000</v>
      </c>
    </row>
    <row r="170" spans="1:8" ht="141.75">
      <c r="A170" s="93" t="s">
        <v>703</v>
      </c>
      <c r="B170" s="76" t="s">
        <v>448</v>
      </c>
      <c r="C170" s="36" t="s">
        <v>87</v>
      </c>
      <c r="D170" s="36" t="s">
        <v>72</v>
      </c>
      <c r="E170" s="36" t="s">
        <v>101</v>
      </c>
      <c r="F170" s="48">
        <v>5037400</v>
      </c>
      <c r="G170" s="48">
        <v>5197300</v>
      </c>
      <c r="H170" s="48">
        <v>5348200</v>
      </c>
    </row>
    <row r="171" spans="1:8" ht="47.25">
      <c r="A171" s="95" t="s">
        <v>747</v>
      </c>
      <c r="B171" s="76" t="s">
        <v>365</v>
      </c>
      <c r="C171" s="36"/>
      <c r="D171" s="36"/>
      <c r="E171" s="36"/>
      <c r="F171" s="48">
        <f>SUM(F172+F186+F224+F227+F230)</f>
        <v>182469568.38</v>
      </c>
      <c r="G171" s="48">
        <f>SUM(G172+G186+G224+G227+G230)</f>
        <v>185845644.22999999</v>
      </c>
      <c r="H171" s="48">
        <f>SUM(H172+H186+H224+H227+H230)</f>
        <v>190904925.72999999</v>
      </c>
    </row>
    <row r="172" spans="1:8" ht="15.75">
      <c r="A172" s="95" t="s">
        <v>38</v>
      </c>
      <c r="B172" s="76" t="s">
        <v>383</v>
      </c>
      <c r="C172" s="36"/>
      <c r="D172" s="36"/>
      <c r="E172" s="36"/>
      <c r="F172" s="48">
        <f>SUM(F173+F176+F178+F181+F184)</f>
        <v>10765341.93</v>
      </c>
      <c r="G172" s="48">
        <f>SUM(G173+G176+G178+G181+G184)</f>
        <v>10807619.780000001</v>
      </c>
      <c r="H172" s="48">
        <f>SUM(H173+H176+H178+H181+H184)</f>
        <v>10830772.280000001</v>
      </c>
    </row>
    <row r="173" spans="1:8" ht="63">
      <c r="A173" s="127" t="s">
        <v>677</v>
      </c>
      <c r="B173" s="76" t="s">
        <v>452</v>
      </c>
      <c r="C173" s="36"/>
      <c r="D173" s="36"/>
      <c r="E173" s="36"/>
      <c r="F173" s="48">
        <f>SUM(F174:F175)</f>
        <v>4710658.7300000004</v>
      </c>
      <c r="G173" s="48">
        <f>SUM(G174:G175)</f>
        <v>4710658.7300000004</v>
      </c>
      <c r="H173" s="48">
        <f>SUM(H174:H175)</f>
        <v>4710658.7300000004</v>
      </c>
    </row>
    <row r="174" spans="1:8" ht="141.75">
      <c r="A174" s="93" t="s">
        <v>717</v>
      </c>
      <c r="B174" s="76" t="s">
        <v>452</v>
      </c>
      <c r="C174" s="36" t="s">
        <v>35</v>
      </c>
      <c r="D174" s="36" t="s">
        <v>72</v>
      </c>
      <c r="E174" s="36" t="s">
        <v>103</v>
      </c>
      <c r="F174" s="48">
        <v>3986000</v>
      </c>
      <c r="G174" s="48">
        <v>3986000</v>
      </c>
      <c r="H174" s="48">
        <v>3986000</v>
      </c>
    </row>
    <row r="175" spans="1:8" ht="94.5">
      <c r="A175" s="93" t="s">
        <v>678</v>
      </c>
      <c r="B175" s="76" t="s">
        <v>452</v>
      </c>
      <c r="C175" s="36" t="s">
        <v>87</v>
      </c>
      <c r="D175" s="36" t="s">
        <v>72</v>
      </c>
      <c r="E175" s="36" t="s">
        <v>103</v>
      </c>
      <c r="F175" s="48">
        <v>724658.73</v>
      </c>
      <c r="G175" s="48">
        <v>724658.73</v>
      </c>
      <c r="H175" s="48">
        <v>724658.73</v>
      </c>
    </row>
    <row r="176" spans="1:8" ht="78.75">
      <c r="A176" s="88" t="s">
        <v>587</v>
      </c>
      <c r="B176" s="76" t="s">
        <v>453</v>
      </c>
      <c r="C176" s="39"/>
      <c r="D176" s="39"/>
      <c r="E176" s="39"/>
      <c r="F176" s="48">
        <f>SUM(F177)</f>
        <v>18200</v>
      </c>
      <c r="G176" s="48">
        <f>SUM(G177)</f>
        <v>18200</v>
      </c>
      <c r="H176" s="48">
        <f>SUM(H177)</f>
        <v>18200</v>
      </c>
    </row>
    <row r="177" spans="1:8" ht="110.25">
      <c r="A177" s="93" t="s">
        <v>588</v>
      </c>
      <c r="B177" s="76" t="s">
        <v>453</v>
      </c>
      <c r="C177" s="39" t="s">
        <v>87</v>
      </c>
      <c r="D177" s="39" t="s">
        <v>72</v>
      </c>
      <c r="E177" s="39" t="s">
        <v>103</v>
      </c>
      <c r="F177" s="53">
        <v>18200</v>
      </c>
      <c r="G177" s="53">
        <v>18200</v>
      </c>
      <c r="H177" s="53">
        <v>18200</v>
      </c>
    </row>
    <row r="178" spans="1:8" ht="157.5">
      <c r="A178" s="90" t="s">
        <v>589</v>
      </c>
      <c r="B178" s="76" t="s">
        <v>388</v>
      </c>
      <c r="C178" s="39"/>
      <c r="D178" s="39"/>
      <c r="E178" s="39"/>
      <c r="F178" s="49">
        <f>SUM(F180+F179)</f>
        <v>900000</v>
      </c>
      <c r="G178" s="49">
        <f>SUM(G180+G179)</f>
        <v>900000</v>
      </c>
      <c r="H178" s="49">
        <f>SUM(H180+H179)</f>
        <v>900000</v>
      </c>
    </row>
    <row r="179" spans="1:8" ht="220.5">
      <c r="A179" s="95" t="s">
        <v>590</v>
      </c>
      <c r="B179" s="76" t="s">
        <v>388</v>
      </c>
      <c r="C179" s="36" t="s">
        <v>35</v>
      </c>
      <c r="D179" s="39" t="s">
        <v>72</v>
      </c>
      <c r="E179" s="39" t="s">
        <v>103</v>
      </c>
      <c r="F179" s="49">
        <v>400000</v>
      </c>
      <c r="G179" s="49">
        <v>400000</v>
      </c>
      <c r="H179" s="49">
        <v>400000</v>
      </c>
    </row>
    <row r="180" spans="1:8" ht="189">
      <c r="A180" s="93" t="s">
        <v>591</v>
      </c>
      <c r="B180" s="76" t="s">
        <v>388</v>
      </c>
      <c r="C180" s="39" t="s">
        <v>87</v>
      </c>
      <c r="D180" s="39" t="s">
        <v>72</v>
      </c>
      <c r="E180" s="39" t="s">
        <v>103</v>
      </c>
      <c r="F180" s="52">
        <v>500000</v>
      </c>
      <c r="G180" s="52">
        <v>500000</v>
      </c>
      <c r="H180" s="52">
        <v>500000</v>
      </c>
    </row>
    <row r="181" spans="1:8" ht="157.5">
      <c r="A181" s="90" t="s">
        <v>592</v>
      </c>
      <c r="B181" s="76" t="s">
        <v>454</v>
      </c>
      <c r="C181" s="39"/>
      <c r="D181" s="39"/>
      <c r="E181" s="39"/>
      <c r="F181" s="49">
        <f>SUM(F183+F182)</f>
        <v>4600000</v>
      </c>
      <c r="G181" s="49">
        <f>SUM(G183+G182)</f>
        <v>4600000</v>
      </c>
      <c r="H181" s="49">
        <f>SUM(H183+H182)</f>
        <v>4600000</v>
      </c>
    </row>
    <row r="182" spans="1:8" ht="236.25">
      <c r="A182" s="95" t="s">
        <v>593</v>
      </c>
      <c r="B182" s="76" t="s">
        <v>454</v>
      </c>
      <c r="C182" s="36" t="s">
        <v>35</v>
      </c>
      <c r="D182" s="39" t="s">
        <v>72</v>
      </c>
      <c r="E182" s="39" t="s">
        <v>103</v>
      </c>
      <c r="F182" s="49">
        <v>3906000</v>
      </c>
      <c r="G182" s="49">
        <v>3906000</v>
      </c>
      <c r="H182" s="49">
        <v>3906000</v>
      </c>
    </row>
    <row r="183" spans="1:8" ht="189">
      <c r="A183" s="93" t="s">
        <v>594</v>
      </c>
      <c r="B183" s="76" t="s">
        <v>454</v>
      </c>
      <c r="C183" s="39" t="s">
        <v>87</v>
      </c>
      <c r="D183" s="39" t="s">
        <v>72</v>
      </c>
      <c r="E183" s="39" t="s">
        <v>103</v>
      </c>
      <c r="F183" s="49">
        <v>694000</v>
      </c>
      <c r="G183" s="49">
        <v>694000</v>
      </c>
      <c r="H183" s="49">
        <v>694000</v>
      </c>
    </row>
    <row r="184" spans="1:8" ht="94.5">
      <c r="A184" s="88" t="s">
        <v>599</v>
      </c>
      <c r="B184" s="76" t="s">
        <v>598</v>
      </c>
      <c r="C184" s="39"/>
      <c r="D184" s="39"/>
      <c r="E184" s="39"/>
      <c r="F184" s="48">
        <f t="shared" ref="F184:H184" si="32">SUM(F185)</f>
        <v>536483.19999999995</v>
      </c>
      <c r="G184" s="48">
        <f t="shared" si="32"/>
        <v>578761.05000000005</v>
      </c>
      <c r="H184" s="48">
        <f t="shared" si="32"/>
        <v>601913.55000000005</v>
      </c>
    </row>
    <row r="185" spans="1:8" ht="126">
      <c r="A185" s="93" t="s">
        <v>615</v>
      </c>
      <c r="B185" s="76" t="s">
        <v>598</v>
      </c>
      <c r="C185" s="39" t="s">
        <v>87</v>
      </c>
      <c r="D185" s="39" t="s">
        <v>72</v>
      </c>
      <c r="E185" s="39" t="s">
        <v>103</v>
      </c>
      <c r="F185" s="52">
        <v>536483.19999999995</v>
      </c>
      <c r="G185" s="52">
        <v>578761.05000000005</v>
      </c>
      <c r="H185" s="52">
        <v>601913.55000000005</v>
      </c>
    </row>
    <row r="186" spans="1:8" ht="31.5">
      <c r="A186" s="95" t="s">
        <v>159</v>
      </c>
      <c r="B186" s="76" t="s">
        <v>384</v>
      </c>
      <c r="C186" s="36"/>
      <c r="D186" s="36"/>
      <c r="E186" s="36"/>
      <c r="F186" s="48">
        <f>SUM(F187+F190+F193+F196++F199+F202+F205+F208+F211+F213+F221+F216+F218)</f>
        <v>153611726.44999999</v>
      </c>
      <c r="G186" s="48">
        <f t="shared" ref="G186:H186" si="33">SUM(G187+G190+G193+G196++G199+G202+G205+G208+G211+G213+G221+G216+G218)</f>
        <v>156945524.44999999</v>
      </c>
      <c r="H186" s="48">
        <f t="shared" si="33"/>
        <v>161981653.44999999</v>
      </c>
    </row>
    <row r="187" spans="1:8" ht="63">
      <c r="A187" s="111" t="s">
        <v>665</v>
      </c>
      <c r="B187" s="76" t="s">
        <v>438</v>
      </c>
      <c r="C187" s="36"/>
      <c r="D187" s="36"/>
      <c r="E187" s="36"/>
      <c r="F187" s="48">
        <f>SUM(F188:F189)</f>
        <v>17456125</v>
      </c>
      <c r="G187" s="48">
        <f>SUM(G188:G189)</f>
        <v>18150425</v>
      </c>
      <c r="H187" s="48">
        <f>SUM(H188:H189)</f>
        <v>18872425</v>
      </c>
    </row>
    <row r="188" spans="1:8" ht="94.5">
      <c r="A188" s="93" t="s">
        <v>666</v>
      </c>
      <c r="B188" s="76" t="s">
        <v>438</v>
      </c>
      <c r="C188" s="36" t="s">
        <v>87</v>
      </c>
      <c r="D188" s="36" t="s">
        <v>72</v>
      </c>
      <c r="E188" s="36" t="s">
        <v>99</v>
      </c>
      <c r="F188" s="48">
        <v>256125</v>
      </c>
      <c r="G188" s="48">
        <v>300425</v>
      </c>
      <c r="H188" s="48">
        <v>372425</v>
      </c>
    </row>
    <row r="189" spans="1:8" ht="78.75">
      <c r="A189" s="93" t="s">
        <v>667</v>
      </c>
      <c r="B189" s="76" t="s">
        <v>438</v>
      </c>
      <c r="C189" s="36" t="s">
        <v>33</v>
      </c>
      <c r="D189" s="36" t="s">
        <v>72</v>
      </c>
      <c r="E189" s="36" t="s">
        <v>99</v>
      </c>
      <c r="F189" s="48">
        <v>17200000</v>
      </c>
      <c r="G189" s="48">
        <v>17850000</v>
      </c>
      <c r="H189" s="48">
        <v>18500000</v>
      </c>
    </row>
    <row r="190" spans="1:8" ht="63">
      <c r="A190" s="111" t="s">
        <v>668</v>
      </c>
      <c r="B190" s="76" t="s">
        <v>385</v>
      </c>
      <c r="C190" s="36"/>
      <c r="D190" s="36"/>
      <c r="E190" s="36"/>
      <c r="F190" s="48">
        <f>SUM(F191:F192)</f>
        <v>534200</v>
      </c>
      <c r="G190" s="48">
        <f>SUM(G191:G192)</f>
        <v>554000</v>
      </c>
      <c r="H190" s="48">
        <f>SUM(H191:H192)</f>
        <v>574600</v>
      </c>
    </row>
    <row r="191" spans="1:8" ht="94.5">
      <c r="A191" s="93" t="s">
        <v>669</v>
      </c>
      <c r="B191" s="76" t="s">
        <v>385</v>
      </c>
      <c r="C191" s="36" t="s">
        <v>87</v>
      </c>
      <c r="D191" s="36" t="s">
        <v>72</v>
      </c>
      <c r="E191" s="36" t="s">
        <v>99</v>
      </c>
      <c r="F191" s="48">
        <v>14200</v>
      </c>
      <c r="G191" s="48">
        <v>17000</v>
      </c>
      <c r="H191" s="48">
        <v>19600</v>
      </c>
    </row>
    <row r="192" spans="1:8" ht="94.5">
      <c r="A192" s="93" t="s">
        <v>670</v>
      </c>
      <c r="B192" s="76" t="s">
        <v>385</v>
      </c>
      <c r="C192" s="36" t="s">
        <v>33</v>
      </c>
      <c r="D192" s="36" t="s">
        <v>72</v>
      </c>
      <c r="E192" s="36" t="s">
        <v>99</v>
      </c>
      <c r="F192" s="52">
        <v>520000</v>
      </c>
      <c r="G192" s="52">
        <v>537000</v>
      </c>
      <c r="H192" s="52">
        <v>555000</v>
      </c>
    </row>
    <row r="193" spans="1:8" ht="47.25">
      <c r="A193" s="127" t="s">
        <v>711</v>
      </c>
      <c r="B193" s="76" t="s">
        <v>439</v>
      </c>
      <c r="C193" s="36"/>
      <c r="D193" s="36"/>
      <c r="E193" s="36"/>
      <c r="F193" s="48">
        <f>SUM(F194:F195)</f>
        <v>16108500</v>
      </c>
      <c r="G193" s="48">
        <f>SUM(G194:G195)</f>
        <v>16748800</v>
      </c>
      <c r="H193" s="48">
        <f>SUM(H194:H195)</f>
        <v>17414700</v>
      </c>
    </row>
    <row r="194" spans="1:8" ht="78.75">
      <c r="A194" s="93" t="s">
        <v>712</v>
      </c>
      <c r="B194" s="76" t="s">
        <v>439</v>
      </c>
      <c r="C194" s="36" t="s">
        <v>87</v>
      </c>
      <c r="D194" s="36" t="s">
        <v>72</v>
      </c>
      <c r="E194" s="36" t="s">
        <v>99</v>
      </c>
      <c r="F194" s="48">
        <v>258500</v>
      </c>
      <c r="G194" s="48">
        <v>288800</v>
      </c>
      <c r="H194" s="48">
        <v>314700</v>
      </c>
    </row>
    <row r="195" spans="1:8" ht="63">
      <c r="A195" s="93" t="s">
        <v>713</v>
      </c>
      <c r="B195" s="76" t="s">
        <v>439</v>
      </c>
      <c r="C195" s="36" t="s">
        <v>33</v>
      </c>
      <c r="D195" s="36" t="s">
        <v>72</v>
      </c>
      <c r="E195" s="36" t="s">
        <v>99</v>
      </c>
      <c r="F195" s="52">
        <v>15850000</v>
      </c>
      <c r="G195" s="52">
        <v>16460000</v>
      </c>
      <c r="H195" s="52">
        <v>17100000</v>
      </c>
    </row>
    <row r="196" spans="1:8" ht="141.75">
      <c r="A196" s="111" t="s">
        <v>671</v>
      </c>
      <c r="B196" s="76" t="s">
        <v>386</v>
      </c>
      <c r="C196" s="36"/>
      <c r="D196" s="36"/>
      <c r="E196" s="36"/>
      <c r="F196" s="48">
        <f>SUM(F197:F198)</f>
        <v>50900</v>
      </c>
      <c r="G196" s="48">
        <f>SUM(G197:G198)</f>
        <v>52900</v>
      </c>
      <c r="H196" s="48">
        <f>SUM(H197:H198)</f>
        <v>55000</v>
      </c>
    </row>
    <row r="197" spans="1:8" ht="173.25">
      <c r="A197" s="93" t="s">
        <v>672</v>
      </c>
      <c r="B197" s="76" t="s">
        <v>386</v>
      </c>
      <c r="C197" s="36" t="s">
        <v>87</v>
      </c>
      <c r="D197" s="36" t="s">
        <v>72</v>
      </c>
      <c r="E197" s="36" t="s">
        <v>99</v>
      </c>
      <c r="F197" s="52">
        <v>900</v>
      </c>
      <c r="G197" s="52">
        <v>1400</v>
      </c>
      <c r="H197" s="52">
        <v>2000</v>
      </c>
    </row>
    <row r="198" spans="1:8" ht="157.5">
      <c r="A198" s="93" t="s">
        <v>673</v>
      </c>
      <c r="B198" s="76" t="s">
        <v>386</v>
      </c>
      <c r="C198" s="36" t="s">
        <v>33</v>
      </c>
      <c r="D198" s="36" t="s">
        <v>72</v>
      </c>
      <c r="E198" s="36" t="s">
        <v>99</v>
      </c>
      <c r="F198" s="52">
        <v>50000</v>
      </c>
      <c r="G198" s="52">
        <v>51500</v>
      </c>
      <c r="H198" s="52">
        <v>53000</v>
      </c>
    </row>
    <row r="199" spans="1:8" ht="141.75">
      <c r="A199" s="111" t="s">
        <v>674</v>
      </c>
      <c r="B199" s="76" t="s">
        <v>387</v>
      </c>
      <c r="C199" s="36"/>
      <c r="D199" s="36"/>
      <c r="E199" s="36"/>
      <c r="F199" s="48">
        <f>SUM(F200:F201)</f>
        <v>981671.65</v>
      </c>
      <c r="G199" s="48">
        <f>SUM(G200:G201)</f>
        <v>981671.65</v>
      </c>
      <c r="H199" s="48">
        <f>SUM(H200:H201)</f>
        <v>981671.65</v>
      </c>
    </row>
    <row r="200" spans="1:8" ht="173.25">
      <c r="A200" s="93" t="s">
        <v>675</v>
      </c>
      <c r="B200" s="76" t="s">
        <v>387</v>
      </c>
      <c r="C200" s="36" t="s">
        <v>87</v>
      </c>
      <c r="D200" s="36" t="s">
        <v>72</v>
      </c>
      <c r="E200" s="36" t="s">
        <v>99</v>
      </c>
      <c r="F200" s="48">
        <v>11671.65</v>
      </c>
      <c r="G200" s="48">
        <v>11671.65</v>
      </c>
      <c r="H200" s="48">
        <v>11671.65</v>
      </c>
    </row>
    <row r="201" spans="1:8" ht="173.25">
      <c r="A201" s="93" t="s">
        <v>676</v>
      </c>
      <c r="B201" s="76" t="s">
        <v>387</v>
      </c>
      <c r="C201" s="36" t="s">
        <v>33</v>
      </c>
      <c r="D201" s="36" t="s">
        <v>72</v>
      </c>
      <c r="E201" s="36" t="s">
        <v>99</v>
      </c>
      <c r="F201" s="52">
        <v>970000</v>
      </c>
      <c r="G201" s="52">
        <v>970000</v>
      </c>
      <c r="H201" s="52">
        <v>970000</v>
      </c>
    </row>
    <row r="202" spans="1:8" ht="63">
      <c r="A202" s="111" t="s">
        <v>677</v>
      </c>
      <c r="B202" s="76" t="s">
        <v>440</v>
      </c>
      <c r="C202" s="36"/>
      <c r="D202" s="36"/>
      <c r="E202" s="36"/>
      <c r="F202" s="48">
        <f>SUM(F203:F204)</f>
        <v>7725064.7999999998</v>
      </c>
      <c r="G202" s="48">
        <f>SUM(G203:G204)</f>
        <v>7725064.7999999998</v>
      </c>
      <c r="H202" s="48">
        <f>SUM(H203:H204)</f>
        <v>7725064.7999999998</v>
      </c>
    </row>
    <row r="203" spans="1:8" ht="94.5">
      <c r="A203" s="93" t="s">
        <v>678</v>
      </c>
      <c r="B203" s="76" t="s">
        <v>440</v>
      </c>
      <c r="C203" s="36" t="s">
        <v>87</v>
      </c>
      <c r="D203" s="36" t="s">
        <v>72</v>
      </c>
      <c r="E203" s="36" t="s">
        <v>99</v>
      </c>
      <c r="F203" s="52">
        <v>175064.8</v>
      </c>
      <c r="G203" s="52">
        <v>175064.8</v>
      </c>
      <c r="H203" s="52">
        <v>175064.8</v>
      </c>
    </row>
    <row r="204" spans="1:8" ht="78.75">
      <c r="A204" s="93" t="s">
        <v>679</v>
      </c>
      <c r="B204" s="76" t="s">
        <v>440</v>
      </c>
      <c r="C204" s="36" t="s">
        <v>33</v>
      </c>
      <c r="D204" s="36" t="s">
        <v>72</v>
      </c>
      <c r="E204" s="36" t="s">
        <v>99</v>
      </c>
      <c r="F204" s="52">
        <v>7550000</v>
      </c>
      <c r="G204" s="52">
        <v>7550000</v>
      </c>
      <c r="H204" s="52">
        <v>7550000</v>
      </c>
    </row>
    <row r="205" spans="1:8" ht="78.75">
      <c r="A205" s="111" t="s">
        <v>680</v>
      </c>
      <c r="B205" s="76" t="s">
        <v>441</v>
      </c>
      <c r="C205" s="36"/>
      <c r="D205" s="36"/>
      <c r="E205" s="36"/>
      <c r="F205" s="48">
        <f>SUM(F206:F207)</f>
        <v>81210300</v>
      </c>
      <c r="G205" s="48">
        <f>SUM(G206:G207)</f>
        <v>84447400</v>
      </c>
      <c r="H205" s="48">
        <f>SUM(H206:H207)</f>
        <v>87814560</v>
      </c>
    </row>
    <row r="206" spans="1:8" ht="110.25">
      <c r="A206" s="93" t="s">
        <v>681</v>
      </c>
      <c r="B206" s="76" t="s">
        <v>441</v>
      </c>
      <c r="C206" s="36" t="s">
        <v>87</v>
      </c>
      <c r="D206" s="36" t="s">
        <v>72</v>
      </c>
      <c r="E206" s="36" t="s">
        <v>99</v>
      </c>
      <c r="F206" s="48">
        <v>517300</v>
      </c>
      <c r="G206" s="48">
        <v>697400</v>
      </c>
      <c r="H206" s="48">
        <v>714560</v>
      </c>
    </row>
    <row r="207" spans="1:8" ht="110.25">
      <c r="A207" s="93" t="s">
        <v>682</v>
      </c>
      <c r="B207" s="76" t="s">
        <v>441</v>
      </c>
      <c r="C207" s="36" t="s">
        <v>33</v>
      </c>
      <c r="D207" s="36" t="s">
        <v>72</v>
      </c>
      <c r="E207" s="36" t="s">
        <v>99</v>
      </c>
      <c r="F207" s="48">
        <v>80693000</v>
      </c>
      <c r="G207" s="48">
        <v>83750000</v>
      </c>
      <c r="H207" s="48">
        <v>87100000</v>
      </c>
    </row>
    <row r="208" spans="1:8" ht="63">
      <c r="A208" s="111" t="s">
        <v>683</v>
      </c>
      <c r="B208" s="76" t="s">
        <v>442</v>
      </c>
      <c r="C208" s="36"/>
      <c r="D208" s="36"/>
      <c r="E208" s="36"/>
      <c r="F208" s="48">
        <f>SUM(F209:F210)</f>
        <v>1001200</v>
      </c>
      <c r="G208" s="48">
        <f>SUM(G209:G210)</f>
        <v>1001200</v>
      </c>
      <c r="H208" s="48">
        <f>SUM(H209:H210)</f>
        <v>1001200</v>
      </c>
    </row>
    <row r="209" spans="1:8" ht="94.5">
      <c r="A209" s="93" t="s">
        <v>684</v>
      </c>
      <c r="B209" s="76" t="s">
        <v>442</v>
      </c>
      <c r="C209" s="36" t="s">
        <v>87</v>
      </c>
      <c r="D209" s="36" t="s">
        <v>72</v>
      </c>
      <c r="E209" s="36" t="s">
        <v>99</v>
      </c>
      <c r="F209" s="52">
        <v>1200</v>
      </c>
      <c r="G209" s="52">
        <v>1200</v>
      </c>
      <c r="H209" s="52">
        <v>1200</v>
      </c>
    </row>
    <row r="210" spans="1:8" ht="78.75">
      <c r="A210" s="93" t="s">
        <v>685</v>
      </c>
      <c r="B210" s="76" t="s">
        <v>442</v>
      </c>
      <c r="C210" s="36" t="s">
        <v>33</v>
      </c>
      <c r="D210" s="36" t="s">
        <v>72</v>
      </c>
      <c r="E210" s="36" t="s">
        <v>99</v>
      </c>
      <c r="F210" s="52">
        <v>1000000</v>
      </c>
      <c r="G210" s="52">
        <v>1000000</v>
      </c>
      <c r="H210" s="52">
        <v>1000000</v>
      </c>
    </row>
    <row r="211" spans="1:8" ht="63">
      <c r="A211" s="111" t="s">
        <v>686</v>
      </c>
      <c r="B211" s="76" t="s">
        <v>443</v>
      </c>
      <c r="C211" s="36"/>
      <c r="D211" s="36"/>
      <c r="E211" s="36"/>
      <c r="F211" s="48">
        <f>SUM(F212:F212)</f>
        <v>100</v>
      </c>
      <c r="G211" s="48">
        <f>SUM(G212:G212)</f>
        <v>100</v>
      </c>
      <c r="H211" s="48">
        <f>SUM(H212:H212)</f>
        <v>100</v>
      </c>
    </row>
    <row r="212" spans="1:8" ht="78.75">
      <c r="A212" s="93" t="s">
        <v>687</v>
      </c>
      <c r="B212" s="76" t="s">
        <v>443</v>
      </c>
      <c r="C212" s="36" t="s">
        <v>33</v>
      </c>
      <c r="D212" s="36" t="s">
        <v>72</v>
      </c>
      <c r="E212" s="36" t="s">
        <v>99</v>
      </c>
      <c r="F212" s="52">
        <v>100</v>
      </c>
      <c r="G212" s="52">
        <v>100</v>
      </c>
      <c r="H212" s="52">
        <v>100</v>
      </c>
    </row>
    <row r="213" spans="1:8" ht="94.5">
      <c r="A213" s="111" t="s">
        <v>688</v>
      </c>
      <c r="B213" s="76" t="s">
        <v>444</v>
      </c>
      <c r="C213" s="36"/>
      <c r="D213" s="36"/>
      <c r="E213" s="36"/>
      <c r="F213" s="48">
        <f>SUM(F214:F215)</f>
        <v>2518400</v>
      </c>
      <c r="G213" s="48">
        <f>SUM(G214:G215)</f>
        <v>2618000</v>
      </c>
      <c r="H213" s="48">
        <f>SUM(H214:H215)</f>
        <v>2721500</v>
      </c>
    </row>
    <row r="214" spans="1:8" ht="157.5">
      <c r="A214" s="93" t="s">
        <v>689</v>
      </c>
      <c r="B214" s="76" t="s">
        <v>444</v>
      </c>
      <c r="C214" s="36" t="s">
        <v>87</v>
      </c>
      <c r="D214" s="36" t="s">
        <v>72</v>
      </c>
      <c r="E214" s="36" t="s">
        <v>99</v>
      </c>
      <c r="F214" s="48">
        <v>33000</v>
      </c>
      <c r="G214" s="48">
        <v>45000</v>
      </c>
      <c r="H214" s="48">
        <v>50000</v>
      </c>
    </row>
    <row r="215" spans="1:8" ht="141.75">
      <c r="A215" s="93" t="s">
        <v>690</v>
      </c>
      <c r="B215" s="76" t="s">
        <v>444</v>
      </c>
      <c r="C215" s="36" t="s">
        <v>33</v>
      </c>
      <c r="D215" s="36" t="s">
        <v>72</v>
      </c>
      <c r="E215" s="36" t="s">
        <v>99</v>
      </c>
      <c r="F215" s="52">
        <v>2485400</v>
      </c>
      <c r="G215" s="52">
        <v>2573000</v>
      </c>
      <c r="H215" s="52">
        <v>2671500</v>
      </c>
    </row>
    <row r="216" spans="1:8" ht="126">
      <c r="A216" s="89" t="s">
        <v>610</v>
      </c>
      <c r="B216" s="76" t="s">
        <v>611</v>
      </c>
      <c r="C216" s="36"/>
      <c r="D216" s="36"/>
      <c r="E216" s="36"/>
      <c r="F216" s="48">
        <f t="shared" ref="F216" si="34">SUM(F217)</f>
        <v>1500000</v>
      </c>
      <c r="G216" s="52"/>
      <c r="H216" s="52"/>
    </row>
    <row r="217" spans="1:8" ht="157.5">
      <c r="A217" s="116" t="s">
        <v>720</v>
      </c>
      <c r="B217" s="76" t="s">
        <v>611</v>
      </c>
      <c r="C217" s="36" t="s">
        <v>33</v>
      </c>
      <c r="D217" s="36" t="s">
        <v>72</v>
      </c>
      <c r="E217" s="36" t="s">
        <v>99</v>
      </c>
      <c r="F217" s="91">
        <v>1500000</v>
      </c>
      <c r="G217" s="52"/>
      <c r="H217" s="52"/>
    </row>
    <row r="218" spans="1:8" ht="63">
      <c r="A218" s="111" t="s">
        <v>625</v>
      </c>
      <c r="B218" s="31" t="s">
        <v>626</v>
      </c>
      <c r="C218" s="112"/>
      <c r="D218" s="112"/>
      <c r="E218" s="112"/>
      <c r="F218" s="56">
        <f>SUM(F219:F220)</f>
        <v>3883365</v>
      </c>
      <c r="G218" s="56">
        <f>SUM(G219:G220)</f>
        <v>4036463</v>
      </c>
      <c r="H218" s="56">
        <f>SUM(H219:H220)</f>
        <v>4195532</v>
      </c>
    </row>
    <row r="219" spans="1:8" ht="94.5">
      <c r="A219" s="30" t="s">
        <v>627</v>
      </c>
      <c r="B219" s="31" t="s">
        <v>626</v>
      </c>
      <c r="C219" s="112" t="s">
        <v>87</v>
      </c>
      <c r="D219" s="112" t="s">
        <v>72</v>
      </c>
      <c r="E219" s="112" t="s">
        <v>99</v>
      </c>
      <c r="F219" s="52">
        <v>83365</v>
      </c>
      <c r="G219" s="52">
        <v>86463</v>
      </c>
      <c r="H219" s="52">
        <v>95532</v>
      </c>
    </row>
    <row r="220" spans="1:8" ht="78.75">
      <c r="A220" s="30" t="s">
        <v>628</v>
      </c>
      <c r="B220" s="31" t="s">
        <v>626</v>
      </c>
      <c r="C220" s="112" t="s">
        <v>33</v>
      </c>
      <c r="D220" s="112" t="s">
        <v>72</v>
      </c>
      <c r="E220" s="112" t="s">
        <v>99</v>
      </c>
      <c r="F220" s="52">
        <v>3800000</v>
      </c>
      <c r="G220" s="52">
        <v>3950000</v>
      </c>
      <c r="H220" s="52">
        <v>4100000</v>
      </c>
    </row>
    <row r="221" spans="1:8" ht="47.25">
      <c r="A221" s="95" t="s">
        <v>88</v>
      </c>
      <c r="B221" s="76" t="s">
        <v>389</v>
      </c>
      <c r="C221" s="36"/>
      <c r="D221" s="36"/>
      <c r="E221" s="36"/>
      <c r="F221" s="48">
        <f>SUM(F222:F223)</f>
        <v>20641900</v>
      </c>
      <c r="G221" s="48">
        <f>SUM(G222:G223)</f>
        <v>20629500</v>
      </c>
      <c r="H221" s="48">
        <f>SUM(H222:H223)</f>
        <v>20625300</v>
      </c>
    </row>
    <row r="222" spans="1:8" ht="78.75">
      <c r="A222" s="93" t="s">
        <v>517</v>
      </c>
      <c r="B222" s="76" t="s">
        <v>389</v>
      </c>
      <c r="C222" s="36" t="s">
        <v>87</v>
      </c>
      <c r="D222" s="36" t="s">
        <v>72</v>
      </c>
      <c r="E222" s="36" t="s">
        <v>99</v>
      </c>
      <c r="F222" s="52">
        <v>41900</v>
      </c>
      <c r="G222" s="52">
        <v>49500</v>
      </c>
      <c r="H222" s="52">
        <v>55300</v>
      </c>
    </row>
    <row r="223" spans="1:8" ht="63">
      <c r="A223" s="93" t="s">
        <v>518</v>
      </c>
      <c r="B223" s="76" t="s">
        <v>389</v>
      </c>
      <c r="C223" s="36" t="s">
        <v>33</v>
      </c>
      <c r="D223" s="36" t="s">
        <v>72</v>
      </c>
      <c r="E223" s="36" t="s">
        <v>99</v>
      </c>
      <c r="F223" s="52">
        <v>20600000</v>
      </c>
      <c r="G223" s="52">
        <v>20580000</v>
      </c>
      <c r="H223" s="52">
        <v>20570000</v>
      </c>
    </row>
    <row r="224" spans="1:8" ht="31.5">
      <c r="A224" s="95" t="s">
        <v>113</v>
      </c>
      <c r="B224" s="76" t="s">
        <v>288</v>
      </c>
      <c r="C224" s="36"/>
      <c r="D224" s="36"/>
      <c r="E224" s="36"/>
      <c r="F224" s="48">
        <f>SUM(F225:F225)</f>
        <v>372000</v>
      </c>
      <c r="G224" s="48">
        <f>SUM(G225:G225)</f>
        <v>372000</v>
      </c>
      <c r="H224" s="48">
        <f>SUM(H225:H225)</f>
        <v>372000</v>
      </c>
    </row>
    <row r="225" spans="1:8" ht="15.75">
      <c r="A225" s="93" t="s">
        <v>158</v>
      </c>
      <c r="B225" s="76" t="s">
        <v>289</v>
      </c>
      <c r="C225" s="36"/>
      <c r="D225" s="36"/>
      <c r="E225" s="36"/>
      <c r="F225" s="48">
        <f>SUM(F226)</f>
        <v>372000</v>
      </c>
      <c r="G225" s="48">
        <f>SUM(G226)</f>
        <v>372000</v>
      </c>
      <c r="H225" s="48">
        <f>SUM(H226)</f>
        <v>372000</v>
      </c>
    </row>
    <row r="226" spans="1:8" ht="47.25">
      <c r="A226" s="93" t="s">
        <v>516</v>
      </c>
      <c r="B226" s="74" t="s">
        <v>289</v>
      </c>
      <c r="C226" s="36" t="s">
        <v>87</v>
      </c>
      <c r="D226" s="36" t="s">
        <v>72</v>
      </c>
      <c r="E226" s="36" t="s">
        <v>99</v>
      </c>
      <c r="F226" s="48">
        <v>372000</v>
      </c>
      <c r="G226" s="48">
        <v>372000</v>
      </c>
      <c r="H226" s="48">
        <v>372000</v>
      </c>
    </row>
    <row r="227" spans="1:8" ht="31.5">
      <c r="A227" s="95" t="s">
        <v>11</v>
      </c>
      <c r="B227" s="76" t="s">
        <v>290</v>
      </c>
      <c r="C227" s="36"/>
      <c r="D227" s="36"/>
      <c r="E227" s="36"/>
      <c r="F227" s="48">
        <f t="shared" ref="F227:H228" si="35">SUM(F228)</f>
        <v>400000</v>
      </c>
      <c r="G227" s="48">
        <f t="shared" si="35"/>
        <v>400000</v>
      </c>
      <c r="H227" s="48">
        <f t="shared" si="35"/>
        <v>400000</v>
      </c>
    </row>
    <row r="228" spans="1:8" ht="31.5">
      <c r="A228" s="93" t="s">
        <v>129</v>
      </c>
      <c r="B228" s="76" t="s">
        <v>291</v>
      </c>
      <c r="C228" s="36"/>
      <c r="D228" s="36"/>
      <c r="E228" s="36"/>
      <c r="F228" s="48">
        <f t="shared" si="35"/>
        <v>400000</v>
      </c>
      <c r="G228" s="48">
        <f t="shared" si="35"/>
        <v>400000</v>
      </c>
      <c r="H228" s="48">
        <f t="shared" si="35"/>
        <v>400000</v>
      </c>
    </row>
    <row r="229" spans="1:8" ht="78.75">
      <c r="A229" s="93" t="s">
        <v>519</v>
      </c>
      <c r="B229" s="76" t="s">
        <v>291</v>
      </c>
      <c r="C229" s="36" t="s">
        <v>5</v>
      </c>
      <c r="D229" s="36" t="s">
        <v>72</v>
      </c>
      <c r="E229" s="36" t="s">
        <v>99</v>
      </c>
      <c r="F229" s="48">
        <v>400000</v>
      </c>
      <c r="G229" s="48">
        <v>400000</v>
      </c>
      <c r="H229" s="48">
        <v>400000</v>
      </c>
    </row>
    <row r="230" spans="1:8" ht="47.25">
      <c r="A230" s="95" t="s">
        <v>114</v>
      </c>
      <c r="B230" s="74" t="s">
        <v>398</v>
      </c>
      <c r="C230" s="36"/>
      <c r="D230" s="36"/>
      <c r="E230" s="36"/>
      <c r="F230" s="48">
        <f>SUM(F231)</f>
        <v>17320500</v>
      </c>
      <c r="G230" s="48">
        <f>SUM(G231)</f>
        <v>17320500</v>
      </c>
      <c r="H230" s="48">
        <f>SUM(H231)</f>
        <v>17320500</v>
      </c>
    </row>
    <row r="231" spans="1:8" ht="110.25">
      <c r="A231" s="95" t="s">
        <v>929</v>
      </c>
      <c r="B231" s="76" t="s">
        <v>397</v>
      </c>
      <c r="C231" s="36"/>
      <c r="D231" s="36"/>
      <c r="E231" s="36"/>
      <c r="F231" s="48">
        <f>SUM(F232:F232)</f>
        <v>17320500</v>
      </c>
      <c r="G231" s="48">
        <f>SUM(G232:G232)</f>
        <v>17320500</v>
      </c>
      <c r="H231" s="48">
        <f>SUM(H232:H232)</f>
        <v>17320500</v>
      </c>
    </row>
    <row r="232" spans="1:8" ht="126">
      <c r="A232" s="93" t="s">
        <v>930</v>
      </c>
      <c r="B232" s="76" t="s">
        <v>397</v>
      </c>
      <c r="C232" s="36" t="s">
        <v>33</v>
      </c>
      <c r="D232" s="36" t="s">
        <v>72</v>
      </c>
      <c r="E232" s="36" t="s">
        <v>99</v>
      </c>
      <c r="F232" s="52">
        <v>17320500</v>
      </c>
      <c r="G232" s="52">
        <v>17320500</v>
      </c>
      <c r="H232" s="52">
        <v>17320500</v>
      </c>
    </row>
    <row r="233" spans="1:8" ht="15.75">
      <c r="A233" s="95" t="s">
        <v>12</v>
      </c>
      <c r="B233" s="76" t="s">
        <v>292</v>
      </c>
      <c r="C233" s="36"/>
      <c r="D233" s="36"/>
      <c r="E233" s="36"/>
      <c r="F233" s="48">
        <f>SUM(F234)</f>
        <v>190600</v>
      </c>
      <c r="G233" s="48">
        <f>SUM(G234)</f>
        <v>190600</v>
      </c>
      <c r="H233" s="48">
        <f>SUM(H234)</f>
        <v>80000</v>
      </c>
    </row>
    <row r="234" spans="1:8" ht="31.5">
      <c r="A234" s="95" t="s">
        <v>113</v>
      </c>
      <c r="B234" s="76" t="s">
        <v>293</v>
      </c>
      <c r="C234" s="36"/>
      <c r="D234" s="36"/>
      <c r="E234" s="36"/>
      <c r="F234" s="48">
        <f>SUM(F235+F237)</f>
        <v>190600</v>
      </c>
      <c r="G234" s="48">
        <f>SUM(G235+G237)</f>
        <v>190600</v>
      </c>
      <c r="H234" s="48">
        <f>SUM(H235+H237)</f>
        <v>80000</v>
      </c>
    </row>
    <row r="235" spans="1:8" ht="47.25">
      <c r="A235" s="88" t="s">
        <v>595</v>
      </c>
      <c r="B235" s="76" t="s">
        <v>455</v>
      </c>
      <c r="C235" s="36"/>
      <c r="D235" s="36"/>
      <c r="E235" s="36"/>
      <c r="F235" s="48">
        <f>SUM(F236)</f>
        <v>110600</v>
      </c>
      <c r="G235" s="48">
        <f>SUM(G236)</f>
        <v>110600</v>
      </c>
      <c r="H235" s="48"/>
    </row>
    <row r="236" spans="1:8" ht="78.75">
      <c r="A236" s="93" t="s">
        <v>596</v>
      </c>
      <c r="B236" s="76" t="s">
        <v>455</v>
      </c>
      <c r="C236" s="36" t="s">
        <v>87</v>
      </c>
      <c r="D236" s="36" t="s">
        <v>72</v>
      </c>
      <c r="E236" s="36" t="s">
        <v>103</v>
      </c>
      <c r="F236" s="48">
        <v>110600</v>
      </c>
      <c r="G236" s="48">
        <v>110600</v>
      </c>
      <c r="H236" s="48"/>
    </row>
    <row r="237" spans="1:8" ht="78.75">
      <c r="A237" s="95" t="s">
        <v>189</v>
      </c>
      <c r="B237" s="76" t="s">
        <v>294</v>
      </c>
      <c r="C237" s="36"/>
      <c r="D237" s="36"/>
      <c r="E237" s="36"/>
      <c r="F237" s="48">
        <f>SUM(F238)</f>
        <v>80000</v>
      </c>
      <c r="G237" s="48">
        <f>SUM(G238)</f>
        <v>80000</v>
      </c>
      <c r="H237" s="48">
        <f>SUM(H238)</f>
        <v>80000</v>
      </c>
    </row>
    <row r="238" spans="1:8" ht="110.25">
      <c r="A238" s="93" t="s">
        <v>520</v>
      </c>
      <c r="B238" s="76" t="s">
        <v>294</v>
      </c>
      <c r="C238" s="36" t="s">
        <v>87</v>
      </c>
      <c r="D238" s="36" t="s">
        <v>72</v>
      </c>
      <c r="E238" s="36" t="s">
        <v>103</v>
      </c>
      <c r="F238" s="48">
        <v>80000</v>
      </c>
      <c r="G238" s="48">
        <v>80000</v>
      </c>
      <c r="H238" s="48">
        <v>80000</v>
      </c>
    </row>
    <row r="239" spans="1:8" ht="63">
      <c r="A239" s="95" t="s">
        <v>748</v>
      </c>
      <c r="B239" s="74" t="s">
        <v>390</v>
      </c>
      <c r="C239" s="36"/>
      <c r="D239" s="36"/>
      <c r="E239" s="36"/>
      <c r="F239" s="48">
        <f>SUM(F240+F245)</f>
        <v>60038566.560000002</v>
      </c>
      <c r="G239" s="48">
        <f>SUM(G240+G245)</f>
        <v>60038566.560000002</v>
      </c>
      <c r="H239" s="48">
        <f>SUM(H240+H245)</f>
        <v>60061416.560000002</v>
      </c>
    </row>
    <row r="240" spans="1:8" ht="15.75">
      <c r="A240" s="95" t="s">
        <v>38</v>
      </c>
      <c r="B240" s="74" t="s">
        <v>391</v>
      </c>
      <c r="C240" s="36"/>
      <c r="D240" s="36"/>
      <c r="E240" s="36"/>
      <c r="F240" s="48">
        <f>SUM(F241)</f>
        <v>11970116.560000001</v>
      </c>
      <c r="G240" s="48">
        <f t="shared" ref="G240:H240" si="36">SUM(G241)</f>
        <v>11970116.560000001</v>
      </c>
      <c r="H240" s="48">
        <f t="shared" si="36"/>
        <v>11970116.560000001</v>
      </c>
    </row>
    <row r="241" spans="1:8" ht="47.25">
      <c r="A241" s="95" t="s">
        <v>10</v>
      </c>
      <c r="B241" s="74" t="s">
        <v>456</v>
      </c>
      <c r="C241" s="36"/>
      <c r="D241" s="36"/>
      <c r="E241" s="36"/>
      <c r="F241" s="48">
        <f>SUM(F242:F244)</f>
        <v>11970116.560000001</v>
      </c>
      <c r="G241" s="48">
        <f>SUM(G242:G244)</f>
        <v>11970116.560000001</v>
      </c>
      <c r="H241" s="48">
        <f>SUM(H242:H244)</f>
        <v>11970116.560000001</v>
      </c>
    </row>
    <row r="242" spans="1:8" ht="110.25">
      <c r="A242" s="93" t="s">
        <v>522</v>
      </c>
      <c r="B242" s="74" t="s">
        <v>456</v>
      </c>
      <c r="C242" s="36" t="s">
        <v>35</v>
      </c>
      <c r="D242" s="36" t="s">
        <v>72</v>
      </c>
      <c r="E242" s="36" t="s">
        <v>103</v>
      </c>
      <c r="F242" s="48">
        <v>11364116.560000001</v>
      </c>
      <c r="G242" s="48">
        <v>11364116.560000001</v>
      </c>
      <c r="H242" s="48">
        <v>11364116.560000001</v>
      </c>
    </row>
    <row r="243" spans="1:8" ht="78.75">
      <c r="A243" s="93" t="s">
        <v>523</v>
      </c>
      <c r="B243" s="74" t="s">
        <v>456</v>
      </c>
      <c r="C243" s="36" t="s">
        <v>87</v>
      </c>
      <c r="D243" s="36" t="s">
        <v>72</v>
      </c>
      <c r="E243" s="36" t="s">
        <v>103</v>
      </c>
      <c r="F243" s="48">
        <v>594000</v>
      </c>
      <c r="G243" s="48">
        <v>594000</v>
      </c>
      <c r="H243" s="48">
        <v>594000</v>
      </c>
    </row>
    <row r="244" spans="1:8" ht="47.25">
      <c r="A244" s="93" t="s">
        <v>524</v>
      </c>
      <c r="B244" s="74" t="s">
        <v>456</v>
      </c>
      <c r="C244" s="36" t="s">
        <v>145</v>
      </c>
      <c r="D244" s="36" t="s">
        <v>72</v>
      </c>
      <c r="E244" s="36" t="s">
        <v>103</v>
      </c>
      <c r="F244" s="48">
        <v>12000</v>
      </c>
      <c r="G244" s="48">
        <v>12000</v>
      </c>
      <c r="H244" s="48">
        <v>12000</v>
      </c>
    </row>
    <row r="245" spans="1:8" ht="47.25">
      <c r="A245" s="95" t="s">
        <v>136</v>
      </c>
      <c r="B245" s="76" t="s">
        <v>392</v>
      </c>
      <c r="C245" s="36"/>
      <c r="D245" s="36"/>
      <c r="E245" s="36"/>
      <c r="F245" s="48">
        <f t="shared" ref="F245:H246" si="37">SUM(F246)</f>
        <v>48068450</v>
      </c>
      <c r="G245" s="48">
        <f t="shared" si="37"/>
        <v>48068450</v>
      </c>
      <c r="H245" s="48">
        <f t="shared" si="37"/>
        <v>48091300</v>
      </c>
    </row>
    <row r="246" spans="1:8" ht="47.25">
      <c r="A246" s="88" t="s">
        <v>582</v>
      </c>
      <c r="B246" s="76" t="s">
        <v>437</v>
      </c>
      <c r="C246" s="36"/>
      <c r="D246" s="36"/>
      <c r="E246" s="36"/>
      <c r="F246" s="48">
        <f t="shared" si="37"/>
        <v>48068450</v>
      </c>
      <c r="G246" s="48">
        <f t="shared" si="37"/>
        <v>48068450</v>
      </c>
      <c r="H246" s="48">
        <f t="shared" si="37"/>
        <v>48091300</v>
      </c>
    </row>
    <row r="247" spans="1:8" ht="78.75">
      <c r="A247" s="93" t="s">
        <v>583</v>
      </c>
      <c r="B247" s="76" t="s">
        <v>437</v>
      </c>
      <c r="C247" s="36" t="s">
        <v>5</v>
      </c>
      <c r="D247" s="36" t="s">
        <v>72</v>
      </c>
      <c r="E247" s="36" t="s">
        <v>98</v>
      </c>
      <c r="F247" s="53">
        <v>48068450</v>
      </c>
      <c r="G247" s="53">
        <v>48068450</v>
      </c>
      <c r="H247" s="53">
        <v>48091300</v>
      </c>
    </row>
    <row r="248" spans="1:8" ht="47.25">
      <c r="A248" s="95" t="s">
        <v>749</v>
      </c>
      <c r="B248" s="76" t="s">
        <v>393</v>
      </c>
      <c r="C248" s="36"/>
      <c r="D248" s="36"/>
      <c r="E248" s="36"/>
      <c r="F248" s="48">
        <f t="shared" ref="F248:H250" si="38">SUM(F249)</f>
        <v>2015000</v>
      </c>
      <c r="G248" s="48">
        <f t="shared" si="38"/>
        <v>2015000</v>
      </c>
      <c r="H248" s="48">
        <f t="shared" si="38"/>
        <v>2015000</v>
      </c>
    </row>
    <row r="249" spans="1:8" ht="63">
      <c r="A249" s="95" t="s">
        <v>156</v>
      </c>
      <c r="B249" s="76" t="s">
        <v>394</v>
      </c>
      <c r="C249" s="36"/>
      <c r="D249" s="36"/>
      <c r="E249" s="36"/>
      <c r="F249" s="48">
        <f t="shared" si="38"/>
        <v>2015000</v>
      </c>
      <c r="G249" s="48">
        <f t="shared" si="38"/>
        <v>2015000</v>
      </c>
      <c r="H249" s="48">
        <f t="shared" si="38"/>
        <v>2015000</v>
      </c>
    </row>
    <row r="250" spans="1:8" ht="63">
      <c r="A250" s="95" t="s">
        <v>379</v>
      </c>
      <c r="B250" s="76" t="s">
        <v>395</v>
      </c>
      <c r="C250" s="36"/>
      <c r="D250" s="36"/>
      <c r="E250" s="36"/>
      <c r="F250" s="48">
        <f>SUM(F251)</f>
        <v>2015000</v>
      </c>
      <c r="G250" s="48">
        <f t="shared" si="38"/>
        <v>2015000</v>
      </c>
      <c r="H250" s="48">
        <f t="shared" si="38"/>
        <v>2015000</v>
      </c>
    </row>
    <row r="251" spans="1:8" ht="94.5">
      <c r="A251" s="95" t="s">
        <v>525</v>
      </c>
      <c r="B251" s="76" t="s">
        <v>395</v>
      </c>
      <c r="C251" s="36" t="s">
        <v>5</v>
      </c>
      <c r="D251" s="36" t="s">
        <v>72</v>
      </c>
      <c r="E251" s="36" t="s">
        <v>103</v>
      </c>
      <c r="F251" s="54">
        <v>2015000</v>
      </c>
      <c r="G251" s="54">
        <v>2015000</v>
      </c>
      <c r="H251" s="54">
        <v>2015000</v>
      </c>
    </row>
    <row r="252" spans="1:8" ht="63">
      <c r="A252" s="97" t="s">
        <v>750</v>
      </c>
      <c r="B252" s="94" t="s">
        <v>268</v>
      </c>
      <c r="C252" s="37"/>
      <c r="D252" s="37"/>
      <c r="E252" s="37"/>
      <c r="F252" s="47">
        <f>SUM(F253+F278+F257+F270+F274+F282)</f>
        <v>191779744</v>
      </c>
      <c r="G252" s="47">
        <f>SUM(G253+G278+G257+G270+G274+G282)</f>
        <v>184619900</v>
      </c>
      <c r="H252" s="47">
        <f>SUM(H253+H278+H257+H270+H274+H282)</f>
        <v>184619900</v>
      </c>
    </row>
    <row r="253" spans="1:8" ht="47.25">
      <c r="A253" s="132" t="s">
        <v>945</v>
      </c>
      <c r="B253" s="76" t="s">
        <v>278</v>
      </c>
      <c r="C253" s="36"/>
      <c r="D253" s="36"/>
      <c r="E253" s="36"/>
      <c r="F253" s="48">
        <f t="shared" ref="F253:H255" si="39">SUM(F254)</f>
        <v>87625100</v>
      </c>
      <c r="G253" s="48">
        <f>SUM(G254)</f>
        <v>88522500</v>
      </c>
      <c r="H253" s="48">
        <f>SUM(H254)</f>
        <v>88522500</v>
      </c>
    </row>
    <row r="254" spans="1:8" ht="47.25">
      <c r="A254" s="95" t="s">
        <v>136</v>
      </c>
      <c r="B254" s="76" t="s">
        <v>377</v>
      </c>
      <c r="C254" s="36"/>
      <c r="D254" s="36"/>
      <c r="E254" s="36"/>
      <c r="F254" s="48">
        <f t="shared" si="39"/>
        <v>87625100</v>
      </c>
      <c r="G254" s="48">
        <f t="shared" si="39"/>
        <v>88522500</v>
      </c>
      <c r="H254" s="48">
        <f t="shared" si="39"/>
        <v>88522500</v>
      </c>
    </row>
    <row r="255" spans="1:8" ht="15.75">
      <c r="A255" s="93" t="s">
        <v>28</v>
      </c>
      <c r="B255" s="76" t="s">
        <v>373</v>
      </c>
      <c r="C255" s="36"/>
      <c r="D255" s="36"/>
      <c r="E255" s="36"/>
      <c r="F255" s="48">
        <f>SUM(F256)</f>
        <v>87625100</v>
      </c>
      <c r="G255" s="48">
        <f t="shared" si="39"/>
        <v>88522500</v>
      </c>
      <c r="H255" s="48">
        <f t="shared" si="39"/>
        <v>88522500</v>
      </c>
    </row>
    <row r="256" spans="1:8" ht="47.25">
      <c r="A256" s="93" t="s">
        <v>526</v>
      </c>
      <c r="B256" s="76" t="s">
        <v>373</v>
      </c>
      <c r="C256" s="36" t="s">
        <v>5</v>
      </c>
      <c r="D256" s="36" t="s">
        <v>76</v>
      </c>
      <c r="E256" s="36" t="s">
        <v>97</v>
      </c>
      <c r="F256" s="48">
        <v>87625100</v>
      </c>
      <c r="G256" s="48">
        <v>88522500</v>
      </c>
      <c r="H256" s="48">
        <v>88522500</v>
      </c>
    </row>
    <row r="257" spans="1:8" ht="47.25">
      <c r="A257" s="95" t="s">
        <v>751</v>
      </c>
      <c r="B257" s="76" t="s">
        <v>279</v>
      </c>
      <c r="C257" s="36"/>
      <c r="D257" s="36"/>
      <c r="E257" s="36"/>
      <c r="F257" s="48">
        <f>SUM(F258+F264)</f>
        <v>35531433</v>
      </c>
      <c r="G257" s="48">
        <f>SUM(G258+G264)</f>
        <v>35434200</v>
      </c>
      <c r="H257" s="48">
        <f>SUM(H258+H264)</f>
        <v>35434200</v>
      </c>
    </row>
    <row r="258" spans="1:8" ht="47.25">
      <c r="A258" s="95" t="s">
        <v>136</v>
      </c>
      <c r="B258" s="76" t="s">
        <v>280</v>
      </c>
      <c r="C258" s="36"/>
      <c r="D258" s="36"/>
      <c r="E258" s="36"/>
      <c r="F258" s="48">
        <f>SUM(F259+F261)</f>
        <v>35143111</v>
      </c>
      <c r="G258" s="48">
        <f t="shared" ref="F258:H259" si="40">SUM(G259)</f>
        <v>35194100</v>
      </c>
      <c r="H258" s="48">
        <f t="shared" si="40"/>
        <v>35194100</v>
      </c>
    </row>
    <row r="259" spans="1:8" ht="15.75">
      <c r="A259" s="93" t="s">
        <v>190</v>
      </c>
      <c r="B259" s="76" t="s">
        <v>281</v>
      </c>
      <c r="C259" s="36"/>
      <c r="D259" s="36"/>
      <c r="E259" s="36"/>
      <c r="F259" s="48">
        <f t="shared" si="40"/>
        <v>35069000</v>
      </c>
      <c r="G259" s="48">
        <f t="shared" si="40"/>
        <v>35194100</v>
      </c>
      <c r="H259" s="48">
        <f t="shared" si="40"/>
        <v>35194100</v>
      </c>
    </row>
    <row r="260" spans="1:8" ht="47.25">
      <c r="A260" s="93" t="s">
        <v>527</v>
      </c>
      <c r="B260" s="76" t="s">
        <v>281</v>
      </c>
      <c r="C260" s="36" t="s">
        <v>5</v>
      </c>
      <c r="D260" s="36" t="s">
        <v>76</v>
      </c>
      <c r="E260" s="36" t="s">
        <v>97</v>
      </c>
      <c r="F260" s="48">
        <v>35069000</v>
      </c>
      <c r="G260" s="48">
        <v>35194100</v>
      </c>
      <c r="H260" s="48">
        <v>35194100</v>
      </c>
    </row>
    <row r="261" spans="1:8" ht="15.75">
      <c r="A261" s="142" t="s">
        <v>655</v>
      </c>
      <c r="B261" s="31" t="s">
        <v>938</v>
      </c>
      <c r="C261" s="36"/>
      <c r="D261" s="36"/>
      <c r="E261" s="36"/>
      <c r="F261" s="56">
        <f>SUM(F262)</f>
        <v>74111</v>
      </c>
      <c r="G261" s="48"/>
      <c r="H261" s="48"/>
    </row>
    <row r="262" spans="1:8" ht="47.25">
      <c r="A262" s="81" t="s">
        <v>845</v>
      </c>
      <c r="B262" s="74" t="s">
        <v>939</v>
      </c>
      <c r="C262" s="36"/>
      <c r="D262" s="36"/>
      <c r="E262" s="36"/>
      <c r="F262" s="54">
        <f t="shared" ref="F262" si="41">SUM(F263)</f>
        <v>74111</v>
      </c>
      <c r="G262" s="48"/>
      <c r="H262" s="48"/>
    </row>
    <row r="263" spans="1:8" ht="94.5">
      <c r="A263" s="81" t="s">
        <v>941</v>
      </c>
      <c r="B263" s="74" t="s">
        <v>939</v>
      </c>
      <c r="C263" s="36" t="s">
        <v>5</v>
      </c>
      <c r="D263" s="36" t="s">
        <v>76</v>
      </c>
      <c r="E263" s="36" t="s">
        <v>97</v>
      </c>
      <c r="F263" s="54">
        <v>74111</v>
      </c>
      <c r="G263" s="48"/>
      <c r="H263" s="48"/>
    </row>
    <row r="264" spans="1:8" ht="31.5">
      <c r="A264" s="95" t="s">
        <v>11</v>
      </c>
      <c r="B264" s="76" t="s">
        <v>282</v>
      </c>
      <c r="C264" s="36"/>
      <c r="D264" s="36"/>
      <c r="E264" s="36"/>
      <c r="F264" s="48">
        <f>SUM(F265+F267)</f>
        <v>388322</v>
      </c>
      <c r="G264" s="48">
        <f>SUM(G265+G268)</f>
        <v>240100</v>
      </c>
      <c r="H264" s="48">
        <f>SUM(H265+H268)</f>
        <v>240100</v>
      </c>
    </row>
    <row r="265" spans="1:8" ht="31.5">
      <c r="A265" s="95" t="s">
        <v>59</v>
      </c>
      <c r="B265" s="76" t="s">
        <v>283</v>
      </c>
      <c r="C265" s="36"/>
      <c r="D265" s="36"/>
      <c r="E265" s="36"/>
      <c r="F265" s="48">
        <f t="shared" ref="F265:H265" si="42">SUM(F266)</f>
        <v>240100</v>
      </c>
      <c r="G265" s="48">
        <f t="shared" si="42"/>
        <v>240100</v>
      </c>
      <c r="H265" s="48">
        <f t="shared" si="42"/>
        <v>240100</v>
      </c>
    </row>
    <row r="266" spans="1:8" ht="78.75">
      <c r="A266" s="95" t="s">
        <v>528</v>
      </c>
      <c r="B266" s="76" t="s">
        <v>283</v>
      </c>
      <c r="C266" s="36" t="s">
        <v>5</v>
      </c>
      <c r="D266" s="36" t="s">
        <v>76</v>
      </c>
      <c r="E266" s="36" t="s">
        <v>97</v>
      </c>
      <c r="F266" s="48">
        <v>240100</v>
      </c>
      <c r="G266" s="48">
        <v>240100</v>
      </c>
      <c r="H266" s="48">
        <v>240100</v>
      </c>
    </row>
    <row r="267" spans="1:8" ht="15.75">
      <c r="A267" s="123" t="s">
        <v>655</v>
      </c>
      <c r="B267" s="31" t="s">
        <v>937</v>
      </c>
      <c r="C267" s="36"/>
      <c r="D267" s="36"/>
      <c r="E267" s="36"/>
      <c r="F267" s="54">
        <f t="shared" ref="F267:F268" si="43">SUM(F268)</f>
        <v>148222</v>
      </c>
      <c r="G267" s="48"/>
      <c r="H267" s="48"/>
    </row>
    <row r="268" spans="1:8" ht="47.25">
      <c r="A268" s="30" t="s">
        <v>656</v>
      </c>
      <c r="B268" s="31" t="s">
        <v>662</v>
      </c>
      <c r="C268" s="36"/>
      <c r="D268" s="36"/>
      <c r="E268" s="36"/>
      <c r="F268" s="54">
        <f t="shared" si="43"/>
        <v>148222</v>
      </c>
      <c r="G268" s="48"/>
      <c r="H268" s="48"/>
    </row>
    <row r="269" spans="1:8" ht="94.5">
      <c r="A269" s="73" t="s">
        <v>721</v>
      </c>
      <c r="B269" s="31" t="s">
        <v>662</v>
      </c>
      <c r="C269" s="36" t="s">
        <v>5</v>
      </c>
      <c r="D269" s="36" t="s">
        <v>76</v>
      </c>
      <c r="E269" s="36" t="s">
        <v>97</v>
      </c>
      <c r="F269" s="56">
        <v>148222</v>
      </c>
      <c r="G269" s="48"/>
      <c r="H269" s="48"/>
    </row>
    <row r="270" spans="1:8" ht="63">
      <c r="A270" s="95" t="s">
        <v>752</v>
      </c>
      <c r="B270" s="76" t="s">
        <v>269</v>
      </c>
      <c r="C270" s="36"/>
      <c r="D270" s="36"/>
      <c r="E270" s="36"/>
      <c r="F270" s="48">
        <f t="shared" ref="F270:H272" si="44">SUM(F271)</f>
        <v>35994000</v>
      </c>
      <c r="G270" s="48">
        <f t="shared" si="44"/>
        <v>36002000</v>
      </c>
      <c r="H270" s="48">
        <f t="shared" si="44"/>
        <v>36002000</v>
      </c>
    </row>
    <row r="271" spans="1:8" ht="47.25">
      <c r="A271" s="95" t="s">
        <v>136</v>
      </c>
      <c r="B271" s="76" t="s">
        <v>270</v>
      </c>
      <c r="C271" s="36"/>
      <c r="D271" s="36"/>
      <c r="E271" s="36"/>
      <c r="F271" s="48">
        <f t="shared" si="44"/>
        <v>35994000</v>
      </c>
      <c r="G271" s="48">
        <f t="shared" si="44"/>
        <v>36002000</v>
      </c>
      <c r="H271" s="48">
        <f t="shared" si="44"/>
        <v>36002000</v>
      </c>
    </row>
    <row r="272" spans="1:8" ht="15.75">
      <c r="A272" s="93" t="s">
        <v>183</v>
      </c>
      <c r="B272" s="76" t="s">
        <v>271</v>
      </c>
      <c r="C272" s="36"/>
      <c r="D272" s="36"/>
      <c r="E272" s="36"/>
      <c r="F272" s="48">
        <f>SUM(F273)</f>
        <v>35994000</v>
      </c>
      <c r="G272" s="48">
        <f t="shared" si="44"/>
        <v>36002000</v>
      </c>
      <c r="H272" s="48">
        <f t="shared" si="44"/>
        <v>36002000</v>
      </c>
    </row>
    <row r="273" spans="1:8" ht="63">
      <c r="A273" s="93" t="s">
        <v>529</v>
      </c>
      <c r="B273" s="76" t="s">
        <v>271</v>
      </c>
      <c r="C273" s="36" t="s">
        <v>5</v>
      </c>
      <c r="D273" s="36" t="s">
        <v>104</v>
      </c>
      <c r="E273" s="36" t="s">
        <v>99</v>
      </c>
      <c r="F273" s="48">
        <v>35994000</v>
      </c>
      <c r="G273" s="48">
        <v>36002000</v>
      </c>
      <c r="H273" s="48">
        <v>36002000</v>
      </c>
    </row>
    <row r="274" spans="1:8" ht="47.25">
      <c r="A274" s="95" t="s">
        <v>753</v>
      </c>
      <c r="B274" s="76" t="s">
        <v>272</v>
      </c>
      <c r="C274" s="36"/>
      <c r="D274" s="36"/>
      <c r="E274" s="36"/>
      <c r="F274" s="48">
        <f>SUM(F276)</f>
        <v>80000</v>
      </c>
      <c r="G274" s="48">
        <f>SUM(G276)</f>
        <v>80000</v>
      </c>
      <c r="H274" s="48">
        <f>SUM(H276)</f>
        <v>80000</v>
      </c>
    </row>
    <row r="275" spans="1:8" ht="31.5">
      <c r="A275" s="95" t="s">
        <v>11</v>
      </c>
      <c r="B275" s="76" t="s">
        <v>273</v>
      </c>
      <c r="C275" s="36"/>
      <c r="D275" s="36"/>
      <c r="E275" s="36"/>
      <c r="F275" s="48">
        <f t="shared" ref="F275:H276" si="45">SUM(F276)</f>
        <v>80000</v>
      </c>
      <c r="G275" s="48">
        <f t="shared" si="45"/>
        <v>80000</v>
      </c>
      <c r="H275" s="48">
        <f t="shared" si="45"/>
        <v>80000</v>
      </c>
    </row>
    <row r="276" spans="1:8" ht="15.75">
      <c r="A276" s="93" t="s">
        <v>176</v>
      </c>
      <c r="B276" s="76" t="s">
        <v>274</v>
      </c>
      <c r="C276" s="36"/>
      <c r="D276" s="36"/>
      <c r="E276" s="36"/>
      <c r="F276" s="48">
        <f t="shared" si="45"/>
        <v>80000</v>
      </c>
      <c r="G276" s="48">
        <f t="shared" si="45"/>
        <v>80000</v>
      </c>
      <c r="H276" s="48">
        <f t="shared" si="45"/>
        <v>80000</v>
      </c>
    </row>
    <row r="277" spans="1:8" ht="63">
      <c r="A277" s="93" t="s">
        <v>530</v>
      </c>
      <c r="B277" s="76" t="s">
        <v>274</v>
      </c>
      <c r="C277" s="36" t="s">
        <v>5</v>
      </c>
      <c r="D277" s="36" t="s">
        <v>104</v>
      </c>
      <c r="E277" s="36" t="s">
        <v>99</v>
      </c>
      <c r="F277" s="48">
        <v>80000</v>
      </c>
      <c r="G277" s="48">
        <v>80000</v>
      </c>
      <c r="H277" s="48">
        <v>80000</v>
      </c>
    </row>
    <row r="278" spans="1:8" ht="63">
      <c r="A278" s="95" t="s">
        <v>754</v>
      </c>
      <c r="B278" s="76" t="s">
        <v>275</v>
      </c>
      <c r="C278" s="36"/>
      <c r="D278" s="36"/>
      <c r="E278" s="36"/>
      <c r="F278" s="48">
        <f>SUM(F279)</f>
        <v>8066111</v>
      </c>
      <c r="G278" s="48"/>
      <c r="H278" s="48"/>
    </row>
    <row r="279" spans="1:8" ht="31.5">
      <c r="A279" s="95" t="s">
        <v>11</v>
      </c>
      <c r="B279" s="74" t="s">
        <v>849</v>
      </c>
      <c r="C279" s="36"/>
      <c r="D279" s="36"/>
      <c r="E279" s="36"/>
      <c r="F279" s="48">
        <f>SUM(F280)</f>
        <v>8066111</v>
      </c>
      <c r="G279" s="48"/>
      <c r="H279" s="48"/>
    </row>
    <row r="280" spans="1:8" ht="47.25">
      <c r="A280" s="88" t="s">
        <v>846</v>
      </c>
      <c r="B280" s="31" t="s">
        <v>847</v>
      </c>
      <c r="C280" s="112"/>
      <c r="D280" s="112"/>
      <c r="E280" s="112"/>
      <c r="F280" s="56">
        <f>SUM(F281)</f>
        <v>8066111</v>
      </c>
      <c r="G280" s="48"/>
      <c r="H280" s="48"/>
    </row>
    <row r="281" spans="1:8" ht="94.5">
      <c r="A281" s="88" t="s">
        <v>848</v>
      </c>
      <c r="B281" s="31" t="s">
        <v>847</v>
      </c>
      <c r="C281" s="36" t="s">
        <v>5</v>
      </c>
      <c r="D281" s="112" t="s">
        <v>76</v>
      </c>
      <c r="E281" s="112" t="s">
        <v>97</v>
      </c>
      <c r="F281" s="56">
        <v>8066111</v>
      </c>
      <c r="G281" s="48"/>
      <c r="H281" s="48"/>
    </row>
    <row r="282" spans="1:8" ht="31.5">
      <c r="A282" s="95" t="s">
        <v>718</v>
      </c>
      <c r="B282" s="74" t="s">
        <v>366</v>
      </c>
      <c r="C282" s="36"/>
      <c r="D282" s="36"/>
      <c r="E282" s="36"/>
      <c r="F282" s="48">
        <f>SUM(F283+F286)</f>
        <v>24483100</v>
      </c>
      <c r="G282" s="48">
        <f>SUM(G283+G286)</f>
        <v>24581200</v>
      </c>
      <c r="H282" s="48">
        <f>SUM(H283+H286)</f>
        <v>24581200</v>
      </c>
    </row>
    <row r="283" spans="1:8" ht="15.75">
      <c r="A283" s="95" t="s">
        <v>38</v>
      </c>
      <c r="B283" s="76" t="s">
        <v>367</v>
      </c>
      <c r="C283" s="36"/>
      <c r="D283" s="36"/>
      <c r="E283" s="36"/>
      <c r="F283" s="48">
        <f t="shared" ref="F283:H284" si="46">SUM(F284)</f>
        <v>3148500</v>
      </c>
      <c r="G283" s="48">
        <f t="shared" si="46"/>
        <v>3148500</v>
      </c>
      <c r="H283" s="48">
        <f t="shared" si="46"/>
        <v>3148500</v>
      </c>
    </row>
    <row r="284" spans="1:8" ht="31.5">
      <c r="A284" s="95" t="s">
        <v>200</v>
      </c>
      <c r="B284" s="74" t="s">
        <v>368</v>
      </c>
      <c r="C284" s="36"/>
      <c r="D284" s="36"/>
      <c r="E284" s="36"/>
      <c r="F284" s="48">
        <f t="shared" si="46"/>
        <v>3148500</v>
      </c>
      <c r="G284" s="48">
        <f t="shared" si="46"/>
        <v>3148500</v>
      </c>
      <c r="H284" s="48">
        <f t="shared" si="46"/>
        <v>3148500</v>
      </c>
    </row>
    <row r="285" spans="1:8" ht="110.25">
      <c r="A285" s="93" t="s">
        <v>521</v>
      </c>
      <c r="B285" s="74" t="s">
        <v>368</v>
      </c>
      <c r="C285" s="36" t="s">
        <v>35</v>
      </c>
      <c r="D285" s="36" t="s">
        <v>76</v>
      </c>
      <c r="E285" s="36" t="s">
        <v>101</v>
      </c>
      <c r="F285" s="48">
        <v>3148500</v>
      </c>
      <c r="G285" s="48">
        <v>3148500</v>
      </c>
      <c r="H285" s="48">
        <v>3148500</v>
      </c>
    </row>
    <row r="286" spans="1:8" ht="31.5">
      <c r="A286" s="93" t="s">
        <v>150</v>
      </c>
      <c r="B286" s="76" t="s">
        <v>376</v>
      </c>
      <c r="C286" s="36"/>
      <c r="D286" s="36"/>
      <c r="E286" s="36"/>
      <c r="F286" s="48">
        <f>SUM(F287)</f>
        <v>21334600</v>
      </c>
      <c r="G286" s="48">
        <f>SUM(G287)</f>
        <v>21432700</v>
      </c>
      <c r="H286" s="48">
        <f>SUM(H287)</f>
        <v>21432700</v>
      </c>
    </row>
    <row r="287" spans="1:8" ht="47.25">
      <c r="A287" s="93" t="s">
        <v>168</v>
      </c>
      <c r="B287" s="76" t="s">
        <v>375</v>
      </c>
      <c r="C287" s="36"/>
      <c r="D287" s="36"/>
      <c r="E287" s="36"/>
      <c r="F287" s="48">
        <f>SUM(F288:F290)</f>
        <v>21334600</v>
      </c>
      <c r="G287" s="48">
        <f>SUM(G288:G290)</f>
        <v>21432700</v>
      </c>
      <c r="H287" s="48">
        <f>SUM(H288:H290)</f>
        <v>21432700</v>
      </c>
    </row>
    <row r="288" spans="1:8" ht="126">
      <c r="A288" s="93" t="s">
        <v>531</v>
      </c>
      <c r="B288" s="76" t="s">
        <v>375</v>
      </c>
      <c r="C288" s="36" t="s">
        <v>35</v>
      </c>
      <c r="D288" s="36" t="s">
        <v>76</v>
      </c>
      <c r="E288" s="36" t="s">
        <v>101</v>
      </c>
      <c r="F288" s="54">
        <v>15647600</v>
      </c>
      <c r="G288" s="54">
        <v>15647600</v>
      </c>
      <c r="H288" s="54">
        <v>15647600</v>
      </c>
    </row>
    <row r="289" spans="1:8" ht="78.75">
      <c r="A289" s="93" t="s">
        <v>532</v>
      </c>
      <c r="B289" s="76" t="s">
        <v>375</v>
      </c>
      <c r="C289" s="36" t="s">
        <v>87</v>
      </c>
      <c r="D289" s="36" t="s">
        <v>76</v>
      </c>
      <c r="E289" s="36" t="s">
        <v>101</v>
      </c>
      <c r="F289" s="54">
        <v>5327400</v>
      </c>
      <c r="G289" s="54">
        <v>5425500</v>
      </c>
      <c r="H289" s="54">
        <v>5425500</v>
      </c>
    </row>
    <row r="290" spans="1:8" ht="63">
      <c r="A290" s="93" t="s">
        <v>533</v>
      </c>
      <c r="B290" s="76" t="s">
        <v>375</v>
      </c>
      <c r="C290" s="36" t="s">
        <v>145</v>
      </c>
      <c r="D290" s="36" t="s">
        <v>76</v>
      </c>
      <c r="E290" s="36" t="s">
        <v>101</v>
      </c>
      <c r="F290" s="48">
        <v>359600</v>
      </c>
      <c r="G290" s="48">
        <v>359600</v>
      </c>
      <c r="H290" s="48">
        <v>359600</v>
      </c>
    </row>
    <row r="291" spans="1:8" ht="47.25">
      <c r="A291" s="97" t="s">
        <v>755</v>
      </c>
      <c r="B291" s="94" t="s">
        <v>344</v>
      </c>
      <c r="C291" s="37"/>
      <c r="D291" s="37"/>
      <c r="E291" s="37"/>
      <c r="F291" s="47">
        <f>SUM(F292+F298+F321)</f>
        <v>84282413.560000002</v>
      </c>
      <c r="G291" s="47">
        <f>SUM(G292+G298+G321)</f>
        <v>89163722.49000001</v>
      </c>
      <c r="H291" s="47">
        <f>SUM(H292+H298+H321)</f>
        <v>89270118.74000001</v>
      </c>
    </row>
    <row r="292" spans="1:8" ht="47.25">
      <c r="A292" s="95" t="s">
        <v>756</v>
      </c>
      <c r="B292" s="76" t="s">
        <v>345</v>
      </c>
      <c r="C292" s="36"/>
      <c r="D292" s="36"/>
      <c r="E292" s="36"/>
      <c r="F292" s="48">
        <f>SUM(F296+F293)</f>
        <v>74453600</v>
      </c>
      <c r="G292" s="48">
        <f>SUM(G296+G293)</f>
        <v>66757400</v>
      </c>
      <c r="H292" s="48">
        <f>SUM(H296+H293)</f>
        <v>66757400</v>
      </c>
    </row>
    <row r="293" spans="1:8" ht="47.25">
      <c r="A293" s="87" t="s">
        <v>136</v>
      </c>
      <c r="B293" s="74" t="s">
        <v>607</v>
      </c>
      <c r="C293" s="36"/>
      <c r="D293" s="36"/>
      <c r="E293" s="36"/>
      <c r="F293" s="48">
        <f t="shared" ref="F293:H294" si="47">SUM(F294)</f>
        <v>34851800</v>
      </c>
      <c r="G293" s="48">
        <f t="shared" si="47"/>
        <v>34542000</v>
      </c>
      <c r="H293" s="48">
        <f t="shared" si="47"/>
        <v>34542000</v>
      </c>
    </row>
    <row r="294" spans="1:8" ht="15.75">
      <c r="A294" s="73" t="s">
        <v>29</v>
      </c>
      <c r="B294" s="74" t="s">
        <v>608</v>
      </c>
      <c r="C294" s="36"/>
      <c r="D294" s="36"/>
      <c r="E294" s="36"/>
      <c r="F294" s="48">
        <f t="shared" si="47"/>
        <v>34851800</v>
      </c>
      <c r="G294" s="48">
        <f t="shared" si="47"/>
        <v>34542000</v>
      </c>
      <c r="H294" s="48">
        <f t="shared" si="47"/>
        <v>34542000</v>
      </c>
    </row>
    <row r="295" spans="1:8" ht="63">
      <c r="A295" s="87" t="s">
        <v>614</v>
      </c>
      <c r="B295" s="74" t="s">
        <v>608</v>
      </c>
      <c r="C295" s="36" t="s">
        <v>5</v>
      </c>
      <c r="D295" s="36" t="s">
        <v>77</v>
      </c>
      <c r="E295" s="36" t="s">
        <v>98</v>
      </c>
      <c r="F295" s="54">
        <v>34851800</v>
      </c>
      <c r="G295" s="54">
        <v>34542000</v>
      </c>
      <c r="H295" s="54">
        <v>34542000</v>
      </c>
    </row>
    <row r="296" spans="1:8" ht="15.75">
      <c r="A296" s="95" t="s">
        <v>851</v>
      </c>
      <c r="B296" s="74" t="s">
        <v>850</v>
      </c>
      <c r="C296" s="36"/>
      <c r="D296" s="36"/>
      <c r="E296" s="36"/>
      <c r="F296" s="48">
        <f>SUM(F297)</f>
        <v>39601800</v>
      </c>
      <c r="G296" s="48">
        <f>SUM(G297)</f>
        <v>32215400</v>
      </c>
      <c r="H296" s="48">
        <f>SUM(H297)</f>
        <v>32215400</v>
      </c>
    </row>
    <row r="297" spans="1:8" ht="63">
      <c r="A297" s="95" t="s">
        <v>852</v>
      </c>
      <c r="B297" s="74" t="s">
        <v>850</v>
      </c>
      <c r="C297" s="36" t="s">
        <v>5</v>
      </c>
      <c r="D297" s="36" t="s">
        <v>77</v>
      </c>
      <c r="E297" s="36" t="s">
        <v>98</v>
      </c>
      <c r="F297" s="48">
        <v>39601800</v>
      </c>
      <c r="G297" s="48">
        <v>32215400</v>
      </c>
      <c r="H297" s="48">
        <v>32215400</v>
      </c>
    </row>
    <row r="298" spans="1:8" ht="47.25">
      <c r="A298" s="95" t="s">
        <v>757</v>
      </c>
      <c r="B298" s="76" t="s">
        <v>346</v>
      </c>
      <c r="C298" s="36"/>
      <c r="D298" s="36"/>
      <c r="E298" s="36"/>
      <c r="F298" s="48">
        <f>SUM(F299+F318)</f>
        <v>8133713.5600000005</v>
      </c>
      <c r="G298" s="48">
        <f t="shared" ref="G298:H298" si="48">SUM(G299+G318)</f>
        <v>20711222.490000002</v>
      </c>
      <c r="H298" s="48">
        <f t="shared" si="48"/>
        <v>20817618.740000002</v>
      </c>
    </row>
    <row r="299" spans="1:8" ht="47.25">
      <c r="A299" s="30" t="s">
        <v>136</v>
      </c>
      <c r="B299" s="114" t="s">
        <v>853</v>
      </c>
      <c r="C299" s="36"/>
      <c r="D299" s="36"/>
      <c r="E299" s="36"/>
      <c r="F299" s="48">
        <f>SUM(F300+F304+F306+F308+F316+F310+F314+F312+F302)</f>
        <v>8133713.5600000005</v>
      </c>
      <c r="G299" s="48">
        <f t="shared" ref="G299:H299" si="49">SUM(G300+G304+G306+G308+G316+G310+G314+G312+G302)</f>
        <v>20711222.490000002</v>
      </c>
      <c r="H299" s="48">
        <f t="shared" si="49"/>
        <v>17808319.590000004</v>
      </c>
    </row>
    <row r="300" spans="1:8" ht="31.5">
      <c r="A300" s="46" t="s">
        <v>167</v>
      </c>
      <c r="B300" s="114" t="s">
        <v>854</v>
      </c>
      <c r="C300" s="36"/>
      <c r="D300" s="36"/>
      <c r="E300" s="36"/>
      <c r="F300" s="48">
        <f t="shared" ref="F300:H300" si="50">SUM(F301)</f>
        <v>3500000</v>
      </c>
      <c r="G300" s="48">
        <f t="shared" si="50"/>
        <v>3500000</v>
      </c>
      <c r="H300" s="48">
        <f t="shared" si="50"/>
        <v>3500000</v>
      </c>
    </row>
    <row r="301" spans="1:8" ht="63">
      <c r="A301" s="123" t="s">
        <v>856</v>
      </c>
      <c r="B301" s="114" t="s">
        <v>854</v>
      </c>
      <c r="C301" s="36" t="s">
        <v>5</v>
      </c>
      <c r="D301" s="36" t="s">
        <v>77</v>
      </c>
      <c r="E301" s="36" t="s">
        <v>98</v>
      </c>
      <c r="F301" s="48">
        <v>3500000</v>
      </c>
      <c r="G301" s="48">
        <v>3500000</v>
      </c>
      <c r="H301" s="48">
        <v>3500000</v>
      </c>
    </row>
    <row r="302" spans="1:8" ht="47.25">
      <c r="A302" s="73" t="s">
        <v>606</v>
      </c>
      <c r="B302" s="76" t="s">
        <v>855</v>
      </c>
      <c r="C302" s="36"/>
      <c r="D302" s="36"/>
      <c r="E302" s="36"/>
      <c r="F302" s="48"/>
      <c r="G302" s="48">
        <f>SUM(G303)</f>
        <v>4204204.2</v>
      </c>
      <c r="H302" s="48">
        <f>SUM(H303)</f>
        <v>1301301.3</v>
      </c>
    </row>
    <row r="303" spans="1:8" ht="94.5">
      <c r="A303" s="77" t="s">
        <v>857</v>
      </c>
      <c r="B303" s="76" t="s">
        <v>855</v>
      </c>
      <c r="C303" s="36" t="s">
        <v>5</v>
      </c>
      <c r="D303" s="36" t="s">
        <v>77</v>
      </c>
      <c r="E303" s="36" t="s">
        <v>98</v>
      </c>
      <c r="F303" s="48"/>
      <c r="G303" s="48">
        <v>4204204.2</v>
      </c>
      <c r="H303" s="54">
        <v>1301301.3</v>
      </c>
    </row>
    <row r="304" spans="1:8" ht="47.25">
      <c r="A304" s="95" t="s">
        <v>469</v>
      </c>
      <c r="B304" s="76" t="s">
        <v>863</v>
      </c>
      <c r="C304" s="36"/>
      <c r="D304" s="36"/>
      <c r="E304" s="36"/>
      <c r="F304" s="48">
        <f>SUM(F305)</f>
        <v>829309.31</v>
      </c>
      <c r="G304" s="48">
        <f>SUM(G305)</f>
        <v>829309.31</v>
      </c>
      <c r="H304" s="48">
        <f>SUM(H305)</f>
        <v>829309.31</v>
      </c>
    </row>
    <row r="305" spans="1:8" ht="94.5">
      <c r="A305" s="93" t="s">
        <v>858</v>
      </c>
      <c r="B305" s="76" t="s">
        <v>863</v>
      </c>
      <c r="C305" s="36" t="s">
        <v>5</v>
      </c>
      <c r="D305" s="36" t="s">
        <v>77</v>
      </c>
      <c r="E305" s="36" t="s">
        <v>98</v>
      </c>
      <c r="F305" s="54">
        <v>829309.31</v>
      </c>
      <c r="G305" s="54">
        <v>829309.31</v>
      </c>
      <c r="H305" s="54">
        <v>829309.31</v>
      </c>
    </row>
    <row r="306" spans="1:8" ht="78.75">
      <c r="A306" s="173" t="s">
        <v>865</v>
      </c>
      <c r="B306" s="76" t="s">
        <v>864</v>
      </c>
      <c r="C306" s="36"/>
      <c r="D306" s="36"/>
      <c r="E306" s="36"/>
      <c r="F306" s="48"/>
      <c r="G306" s="48">
        <f>SUM(G307:G307)</f>
        <v>1264533.53</v>
      </c>
      <c r="H306" s="48">
        <f>SUM(H307:H307)</f>
        <v>1264533.53</v>
      </c>
    </row>
    <row r="307" spans="1:8" ht="126">
      <c r="A307" s="93" t="s">
        <v>866</v>
      </c>
      <c r="B307" s="76" t="s">
        <v>864</v>
      </c>
      <c r="C307" s="36" t="s">
        <v>5</v>
      </c>
      <c r="D307" s="36" t="s">
        <v>77</v>
      </c>
      <c r="E307" s="36" t="s">
        <v>98</v>
      </c>
      <c r="F307" s="54"/>
      <c r="G307" s="54">
        <v>1264533.53</v>
      </c>
      <c r="H307" s="54">
        <v>1264533.53</v>
      </c>
    </row>
    <row r="308" spans="1:8" ht="63">
      <c r="A308" s="95" t="s">
        <v>470</v>
      </c>
      <c r="B308" s="76" t="s">
        <v>867</v>
      </c>
      <c r="C308" s="36"/>
      <c r="D308" s="36"/>
      <c r="E308" s="36"/>
      <c r="F308" s="48"/>
      <c r="G308" s="48">
        <f>SUM(G309:G309)</f>
        <v>414654.65</v>
      </c>
      <c r="H308" s="48">
        <f>SUM(H309:H309)</f>
        <v>414654.65</v>
      </c>
    </row>
    <row r="309" spans="1:8" ht="94.5">
      <c r="A309" s="93" t="s">
        <v>942</v>
      </c>
      <c r="B309" s="76" t="s">
        <v>867</v>
      </c>
      <c r="C309" s="36" t="s">
        <v>5</v>
      </c>
      <c r="D309" s="36" t="s">
        <v>77</v>
      </c>
      <c r="E309" s="36" t="s">
        <v>98</v>
      </c>
      <c r="F309" s="48"/>
      <c r="G309" s="48">
        <v>414654.65</v>
      </c>
      <c r="H309" s="48">
        <v>414654.65</v>
      </c>
    </row>
    <row r="310" spans="1:8" ht="47.25">
      <c r="A310" s="95" t="s">
        <v>471</v>
      </c>
      <c r="B310" s="76" t="s">
        <v>868</v>
      </c>
      <c r="C310" s="36"/>
      <c r="D310" s="36"/>
      <c r="E310" s="36"/>
      <c r="F310" s="48">
        <f>SUM(F311:F311)</f>
        <v>1243994</v>
      </c>
      <c r="G310" s="48">
        <f>SUM(G311:G311)</f>
        <v>1243994</v>
      </c>
      <c r="H310" s="48">
        <f>SUM(H311:H311)</f>
        <v>1243994</v>
      </c>
    </row>
    <row r="311" spans="1:8" ht="94.5">
      <c r="A311" s="93" t="s">
        <v>860</v>
      </c>
      <c r="B311" s="76" t="s">
        <v>868</v>
      </c>
      <c r="C311" s="36" t="s">
        <v>5</v>
      </c>
      <c r="D311" s="36" t="s">
        <v>77</v>
      </c>
      <c r="E311" s="36" t="s">
        <v>98</v>
      </c>
      <c r="F311" s="48">
        <v>1243994</v>
      </c>
      <c r="G311" s="48">
        <v>1243994</v>
      </c>
      <c r="H311" s="48">
        <v>1243994</v>
      </c>
    </row>
    <row r="312" spans="1:8" ht="94.5">
      <c r="A312" s="95" t="s">
        <v>402</v>
      </c>
      <c r="B312" s="76" t="s">
        <v>869</v>
      </c>
      <c r="C312" s="36"/>
      <c r="D312" s="36"/>
      <c r="E312" s="36"/>
      <c r="F312" s="48"/>
      <c r="G312" s="48">
        <f>SUM(G313)</f>
        <v>6694116.5499999998</v>
      </c>
      <c r="H312" s="48">
        <f>SUM(H313)</f>
        <v>6694116.5499999998</v>
      </c>
    </row>
    <row r="313" spans="1:8" ht="126">
      <c r="A313" s="95" t="s">
        <v>861</v>
      </c>
      <c r="B313" s="76" t="s">
        <v>869</v>
      </c>
      <c r="C313" s="36" t="s">
        <v>5</v>
      </c>
      <c r="D313" s="36" t="s">
        <v>77</v>
      </c>
      <c r="E313" s="36" t="s">
        <v>98</v>
      </c>
      <c r="F313" s="54"/>
      <c r="G313" s="54">
        <v>6694116.5499999998</v>
      </c>
      <c r="H313" s="54">
        <v>6694116.5499999998</v>
      </c>
    </row>
    <row r="314" spans="1:8" ht="78.75">
      <c r="A314" s="95" t="s">
        <v>472</v>
      </c>
      <c r="B314" s="76" t="s">
        <v>870</v>
      </c>
      <c r="C314" s="36"/>
      <c r="D314" s="36"/>
      <c r="E314" s="36"/>
      <c r="F314" s="48">
        <f>SUM(F315)</f>
        <v>2353082.92</v>
      </c>
      <c r="G314" s="48">
        <f>SUM(G315)</f>
        <v>2353082.92</v>
      </c>
      <c r="H314" s="48">
        <f>SUM(H315)</f>
        <v>2353082.92</v>
      </c>
    </row>
    <row r="315" spans="1:8" ht="110.25">
      <c r="A315" s="95" t="s">
        <v>862</v>
      </c>
      <c r="B315" s="76" t="s">
        <v>870</v>
      </c>
      <c r="C315" s="36" t="s">
        <v>5</v>
      </c>
      <c r="D315" s="36" t="s">
        <v>77</v>
      </c>
      <c r="E315" s="36" t="s">
        <v>98</v>
      </c>
      <c r="F315" s="48">
        <v>2353082.92</v>
      </c>
      <c r="G315" s="48">
        <v>2353082.92</v>
      </c>
      <c r="H315" s="48">
        <v>2353082.92</v>
      </c>
    </row>
    <row r="316" spans="1:8" ht="63">
      <c r="A316" s="95" t="s">
        <v>90</v>
      </c>
      <c r="B316" s="76" t="s">
        <v>871</v>
      </c>
      <c r="C316" s="36"/>
      <c r="D316" s="36"/>
      <c r="E316" s="36"/>
      <c r="F316" s="48">
        <f>SUM(F317:F317)</f>
        <v>207327.33</v>
      </c>
      <c r="G316" s="48">
        <f>SUM(G317:G317)</f>
        <v>207327.33</v>
      </c>
      <c r="H316" s="48">
        <f>SUM(H317:H317)</f>
        <v>207327.33</v>
      </c>
    </row>
    <row r="317" spans="1:8" ht="94.5">
      <c r="A317" s="93" t="s">
        <v>859</v>
      </c>
      <c r="B317" s="76" t="s">
        <v>871</v>
      </c>
      <c r="C317" s="36" t="s">
        <v>5</v>
      </c>
      <c r="D317" s="36" t="s">
        <v>77</v>
      </c>
      <c r="E317" s="36" t="s">
        <v>98</v>
      </c>
      <c r="F317" s="54">
        <v>207327.33</v>
      </c>
      <c r="G317" s="54">
        <v>207327.33</v>
      </c>
      <c r="H317" s="54">
        <v>207327.33</v>
      </c>
    </row>
    <row r="318" spans="1:8" ht="31.5">
      <c r="A318" s="95" t="s">
        <v>11</v>
      </c>
      <c r="B318" s="114" t="s">
        <v>872</v>
      </c>
      <c r="C318" s="36"/>
      <c r="D318" s="36"/>
      <c r="E318" s="36"/>
      <c r="F318" s="54"/>
      <c r="G318" s="54"/>
      <c r="H318" s="48">
        <f>SUM(H319:H319)</f>
        <v>3009299.15</v>
      </c>
    </row>
    <row r="319" spans="1:8" ht="31.5">
      <c r="A319" s="88" t="s">
        <v>873</v>
      </c>
      <c r="B319" s="114" t="s">
        <v>874</v>
      </c>
      <c r="C319" s="36"/>
      <c r="D319" s="36"/>
      <c r="E319" s="36"/>
      <c r="F319" s="54"/>
      <c r="G319" s="54"/>
      <c r="H319" s="48">
        <f>SUM(H320:H320)</f>
        <v>3009299.15</v>
      </c>
    </row>
    <row r="320" spans="1:8" ht="78.75">
      <c r="A320" s="88" t="s">
        <v>875</v>
      </c>
      <c r="B320" s="114" t="s">
        <v>874</v>
      </c>
      <c r="C320" s="36" t="s">
        <v>5</v>
      </c>
      <c r="D320" s="36" t="s">
        <v>77</v>
      </c>
      <c r="E320" s="36" t="s">
        <v>98</v>
      </c>
      <c r="F320" s="54"/>
      <c r="G320" s="54"/>
      <c r="H320" s="54">
        <v>3009299.15</v>
      </c>
    </row>
    <row r="321" spans="1:8" ht="63">
      <c r="A321" s="95" t="s">
        <v>758</v>
      </c>
      <c r="B321" s="76" t="s">
        <v>347</v>
      </c>
      <c r="C321" s="36"/>
      <c r="D321" s="36"/>
      <c r="E321" s="36"/>
      <c r="F321" s="48">
        <f t="shared" ref="F321:H321" si="51">SUM(F322:F322)</f>
        <v>1695100</v>
      </c>
      <c r="G321" s="48">
        <f t="shared" si="51"/>
        <v>1695100</v>
      </c>
      <c r="H321" s="48">
        <f t="shared" si="51"/>
        <v>1695100</v>
      </c>
    </row>
    <row r="322" spans="1:8" ht="47.25">
      <c r="A322" s="30" t="s">
        <v>136</v>
      </c>
      <c r="B322" s="114" t="s">
        <v>876</v>
      </c>
      <c r="C322" s="36"/>
      <c r="D322" s="36"/>
      <c r="E322" s="36"/>
      <c r="F322" s="48">
        <f>SUM(F323+F325)</f>
        <v>1695100</v>
      </c>
      <c r="G322" s="48">
        <f>SUM(G323+G325)</f>
        <v>1695100</v>
      </c>
      <c r="H322" s="48">
        <f>SUM(H323+H325)</f>
        <v>1695100</v>
      </c>
    </row>
    <row r="323" spans="1:8" ht="31.5">
      <c r="A323" s="160" t="s">
        <v>146</v>
      </c>
      <c r="B323" s="114" t="s">
        <v>877</v>
      </c>
      <c r="C323" s="36"/>
      <c r="D323" s="36"/>
      <c r="E323" s="36"/>
      <c r="F323" s="48">
        <f>SUM(F324:F324)</f>
        <v>400000</v>
      </c>
      <c r="G323" s="48">
        <f>SUM(G324:G324)</f>
        <v>400000</v>
      </c>
      <c r="H323" s="48">
        <f>SUM(H324:H324)</f>
        <v>400000</v>
      </c>
    </row>
    <row r="324" spans="1:8" ht="63">
      <c r="A324" s="123" t="s">
        <v>878</v>
      </c>
      <c r="B324" s="114" t="s">
        <v>877</v>
      </c>
      <c r="C324" s="36" t="s">
        <v>5</v>
      </c>
      <c r="D324" s="36" t="s">
        <v>77</v>
      </c>
      <c r="E324" s="36" t="s">
        <v>98</v>
      </c>
      <c r="F324" s="48">
        <v>400000</v>
      </c>
      <c r="G324" s="48">
        <v>400000</v>
      </c>
      <c r="H324" s="48">
        <v>400000</v>
      </c>
    </row>
    <row r="325" spans="1:8" ht="15.75">
      <c r="A325" s="30" t="s">
        <v>153</v>
      </c>
      <c r="B325" s="114" t="s">
        <v>879</v>
      </c>
      <c r="C325" s="36"/>
      <c r="D325" s="36"/>
      <c r="E325" s="36"/>
      <c r="F325" s="48">
        <f>SUM(F326:F326)</f>
        <v>1295100</v>
      </c>
      <c r="G325" s="48">
        <f>SUM(G326:G326)</f>
        <v>1295100</v>
      </c>
      <c r="H325" s="48">
        <f>SUM(H326:H326)</f>
        <v>1295100</v>
      </c>
    </row>
    <row r="326" spans="1:8" ht="63">
      <c r="A326" s="30" t="s">
        <v>614</v>
      </c>
      <c r="B326" s="114" t="s">
        <v>879</v>
      </c>
      <c r="C326" s="36" t="s">
        <v>5</v>
      </c>
      <c r="D326" s="36" t="s">
        <v>77</v>
      </c>
      <c r="E326" s="36" t="s">
        <v>98</v>
      </c>
      <c r="F326" s="48">
        <v>1295100</v>
      </c>
      <c r="G326" s="48">
        <v>1295100</v>
      </c>
      <c r="H326" s="48">
        <v>1295100</v>
      </c>
    </row>
    <row r="327" spans="1:8" ht="47.25">
      <c r="A327" s="97" t="s">
        <v>759</v>
      </c>
      <c r="B327" s="94" t="s">
        <v>321</v>
      </c>
      <c r="C327" s="37"/>
      <c r="D327" s="37"/>
      <c r="E327" s="37"/>
      <c r="F327" s="47">
        <f>SUM(F328+F334)</f>
        <v>1999597.35</v>
      </c>
      <c r="G327" s="47">
        <f t="shared" ref="G327:H327" si="52">SUM(G328+G334)</f>
        <v>1141300</v>
      </c>
      <c r="H327" s="47">
        <f t="shared" si="52"/>
        <v>1141300</v>
      </c>
    </row>
    <row r="328" spans="1:8" ht="31.5">
      <c r="A328" s="95" t="s">
        <v>147</v>
      </c>
      <c r="B328" s="76" t="s">
        <v>322</v>
      </c>
      <c r="C328" s="36"/>
      <c r="D328" s="36"/>
      <c r="E328" s="36"/>
      <c r="F328" s="48">
        <f t="shared" ref="F328:H330" si="53">SUM(F329)</f>
        <v>1141300</v>
      </c>
      <c r="G328" s="48">
        <f t="shared" si="53"/>
        <v>1141300</v>
      </c>
      <c r="H328" s="48">
        <f t="shared" si="53"/>
        <v>1141300</v>
      </c>
    </row>
    <row r="329" spans="1:8" ht="31.5">
      <c r="A329" s="95" t="s">
        <v>113</v>
      </c>
      <c r="B329" s="76" t="s">
        <v>323</v>
      </c>
      <c r="C329" s="36"/>
      <c r="D329" s="36"/>
      <c r="E329" s="36"/>
      <c r="F329" s="48">
        <f>SUM(F330+F332)</f>
        <v>1141300</v>
      </c>
      <c r="G329" s="48">
        <f>SUM(G330+G332)</f>
        <v>1141300</v>
      </c>
      <c r="H329" s="48">
        <f>SUM(H330+H332)</f>
        <v>1141300</v>
      </c>
    </row>
    <row r="330" spans="1:8" ht="31.5">
      <c r="A330" s="93" t="s">
        <v>191</v>
      </c>
      <c r="B330" s="76" t="s">
        <v>324</v>
      </c>
      <c r="C330" s="36"/>
      <c r="D330" s="36"/>
      <c r="E330" s="36"/>
      <c r="F330" s="48">
        <f>SUM(F331)</f>
        <v>460000</v>
      </c>
      <c r="G330" s="48">
        <f t="shared" si="53"/>
        <v>460000</v>
      </c>
      <c r="H330" s="48">
        <f t="shared" si="53"/>
        <v>460000</v>
      </c>
    </row>
    <row r="331" spans="1:8" ht="63">
      <c r="A331" s="93" t="s">
        <v>534</v>
      </c>
      <c r="B331" s="76" t="s">
        <v>324</v>
      </c>
      <c r="C331" s="36" t="s">
        <v>87</v>
      </c>
      <c r="D331" s="36" t="s">
        <v>101</v>
      </c>
      <c r="E331" s="36" t="s">
        <v>102</v>
      </c>
      <c r="F331" s="48">
        <v>460000</v>
      </c>
      <c r="G331" s="48">
        <v>460000</v>
      </c>
      <c r="H331" s="48">
        <v>460000</v>
      </c>
    </row>
    <row r="332" spans="1:8" ht="63">
      <c r="A332" s="88" t="s">
        <v>576</v>
      </c>
      <c r="B332" s="76" t="s">
        <v>462</v>
      </c>
      <c r="C332" s="36"/>
      <c r="D332" s="36"/>
      <c r="E332" s="36"/>
      <c r="F332" s="48">
        <f>SUM(F333)</f>
        <v>681300</v>
      </c>
      <c r="G332" s="48">
        <f t="shared" ref="G332:H332" si="54">SUM(G333)</f>
        <v>681300</v>
      </c>
      <c r="H332" s="48">
        <f t="shared" si="54"/>
        <v>681300</v>
      </c>
    </row>
    <row r="333" spans="1:8" ht="94.5">
      <c r="A333" s="93" t="s">
        <v>577</v>
      </c>
      <c r="B333" s="76" t="s">
        <v>462</v>
      </c>
      <c r="C333" s="36" t="s">
        <v>87</v>
      </c>
      <c r="D333" s="36" t="s">
        <v>101</v>
      </c>
      <c r="E333" s="36" t="s">
        <v>102</v>
      </c>
      <c r="F333" s="45">
        <v>681300</v>
      </c>
      <c r="G333" s="45">
        <v>681300</v>
      </c>
      <c r="H333" s="45">
        <v>681300</v>
      </c>
    </row>
    <row r="334" spans="1:8" ht="47.25">
      <c r="A334" s="93" t="s">
        <v>760</v>
      </c>
      <c r="B334" s="76" t="s">
        <v>401</v>
      </c>
      <c r="C334" s="39"/>
      <c r="D334" s="44"/>
      <c r="E334" s="44"/>
      <c r="F334" s="48">
        <f t="shared" ref="F334" si="55">SUM(F335)</f>
        <v>858297.35</v>
      </c>
      <c r="G334" s="48"/>
      <c r="H334" s="48"/>
    </row>
    <row r="335" spans="1:8" ht="31.5">
      <c r="A335" s="93" t="s">
        <v>113</v>
      </c>
      <c r="B335" s="76" t="s">
        <v>403</v>
      </c>
      <c r="C335" s="39"/>
      <c r="D335" s="44"/>
      <c r="E335" s="44"/>
      <c r="F335" s="48">
        <f>SUM(F336)</f>
        <v>858297.35</v>
      </c>
      <c r="G335" s="48"/>
      <c r="H335" s="48"/>
    </row>
    <row r="336" spans="1:8" ht="31.5">
      <c r="A336" s="93" t="s">
        <v>408</v>
      </c>
      <c r="B336" s="76" t="s">
        <v>463</v>
      </c>
      <c r="C336" s="39"/>
      <c r="D336" s="44"/>
      <c r="E336" s="44"/>
      <c r="F336" s="48">
        <f>SUM(F337:F337)</f>
        <v>858297.35</v>
      </c>
      <c r="G336" s="48"/>
      <c r="H336" s="48"/>
    </row>
    <row r="337" spans="1:8" ht="63">
      <c r="A337" s="93" t="s">
        <v>535</v>
      </c>
      <c r="B337" s="76" t="s">
        <v>463</v>
      </c>
      <c r="C337" s="39" t="s">
        <v>5</v>
      </c>
      <c r="D337" s="39" t="s">
        <v>101</v>
      </c>
      <c r="E337" s="39" t="s">
        <v>102</v>
      </c>
      <c r="F337" s="48">
        <v>858297.35</v>
      </c>
      <c r="G337" s="48"/>
      <c r="H337" s="48"/>
    </row>
    <row r="338" spans="1:8" ht="47.25">
      <c r="A338" s="97" t="s">
        <v>762</v>
      </c>
      <c r="B338" s="94" t="s">
        <v>301</v>
      </c>
      <c r="C338" s="37"/>
      <c r="D338" s="37"/>
      <c r="E338" s="37"/>
      <c r="F338" s="47">
        <f>SUM(F339+F343)</f>
        <v>70000</v>
      </c>
      <c r="G338" s="47">
        <f>SUM(G339+G343)</f>
        <v>70000</v>
      </c>
      <c r="H338" s="47">
        <f>SUM(H339+H343)</f>
        <v>70000</v>
      </c>
    </row>
    <row r="339" spans="1:8" ht="31.5">
      <c r="A339" s="95" t="s">
        <v>761</v>
      </c>
      <c r="B339" s="76" t="s">
        <v>341</v>
      </c>
      <c r="C339" s="36"/>
      <c r="D339" s="36"/>
      <c r="E339" s="36"/>
      <c r="F339" s="48">
        <f t="shared" ref="F339:H341" si="56">SUM(F340)</f>
        <v>50000</v>
      </c>
      <c r="G339" s="48">
        <f t="shared" si="56"/>
        <v>50000</v>
      </c>
      <c r="H339" s="48">
        <f t="shared" si="56"/>
        <v>50000</v>
      </c>
    </row>
    <row r="340" spans="1:8" ht="15.75">
      <c r="A340" s="93" t="s">
        <v>38</v>
      </c>
      <c r="B340" s="76" t="s">
        <v>342</v>
      </c>
      <c r="C340" s="36"/>
      <c r="D340" s="36"/>
      <c r="E340" s="36"/>
      <c r="F340" s="48">
        <f t="shared" si="56"/>
        <v>50000</v>
      </c>
      <c r="G340" s="48">
        <f t="shared" si="56"/>
        <v>50000</v>
      </c>
      <c r="H340" s="48">
        <f t="shared" si="56"/>
        <v>50000</v>
      </c>
    </row>
    <row r="341" spans="1:8" ht="15.75">
      <c r="A341" s="46" t="s">
        <v>722</v>
      </c>
      <c r="B341" s="76" t="s">
        <v>343</v>
      </c>
      <c r="C341" s="36"/>
      <c r="D341" s="36"/>
      <c r="E341" s="36"/>
      <c r="F341" s="48">
        <f>SUM(F342)</f>
        <v>50000</v>
      </c>
      <c r="G341" s="48">
        <f t="shared" si="56"/>
        <v>50000</v>
      </c>
      <c r="H341" s="48">
        <f t="shared" si="56"/>
        <v>50000</v>
      </c>
    </row>
    <row r="342" spans="1:8" ht="47.25">
      <c r="A342" s="93" t="s">
        <v>723</v>
      </c>
      <c r="B342" s="76" t="s">
        <v>343</v>
      </c>
      <c r="C342" s="36" t="s">
        <v>87</v>
      </c>
      <c r="D342" s="36" t="s">
        <v>104</v>
      </c>
      <c r="E342" s="36" t="s">
        <v>102</v>
      </c>
      <c r="F342" s="48">
        <v>50000</v>
      </c>
      <c r="G342" s="48">
        <v>50000</v>
      </c>
      <c r="H342" s="48">
        <v>50000</v>
      </c>
    </row>
    <row r="343" spans="1:8" ht="47.25">
      <c r="A343" s="95" t="s">
        <v>763</v>
      </c>
      <c r="B343" s="76" t="s">
        <v>302</v>
      </c>
      <c r="C343" s="36"/>
      <c r="D343" s="36"/>
      <c r="E343" s="36"/>
      <c r="F343" s="48">
        <f>SUM(F345)</f>
        <v>20000</v>
      </c>
      <c r="G343" s="48">
        <f>SUM(G345)</f>
        <v>20000</v>
      </c>
      <c r="H343" s="48">
        <f>SUM(H345)</f>
        <v>20000</v>
      </c>
    </row>
    <row r="344" spans="1:8" ht="31.5">
      <c r="A344" s="93" t="s">
        <v>113</v>
      </c>
      <c r="B344" s="76" t="s">
        <v>303</v>
      </c>
      <c r="C344" s="36"/>
      <c r="D344" s="36"/>
      <c r="E344" s="36"/>
      <c r="F344" s="48">
        <f t="shared" ref="F344:H345" si="57">SUM(F345)</f>
        <v>20000</v>
      </c>
      <c r="G344" s="48">
        <f t="shared" si="57"/>
        <v>20000</v>
      </c>
      <c r="H344" s="48">
        <f t="shared" si="57"/>
        <v>20000</v>
      </c>
    </row>
    <row r="345" spans="1:8" ht="15.75">
      <c r="A345" s="93" t="s">
        <v>192</v>
      </c>
      <c r="B345" s="76" t="s">
        <v>304</v>
      </c>
      <c r="C345" s="36"/>
      <c r="D345" s="36"/>
      <c r="E345" s="36"/>
      <c r="F345" s="48">
        <f t="shared" si="57"/>
        <v>20000</v>
      </c>
      <c r="G345" s="48">
        <f t="shared" si="57"/>
        <v>20000</v>
      </c>
      <c r="H345" s="48">
        <f t="shared" si="57"/>
        <v>20000</v>
      </c>
    </row>
    <row r="346" spans="1:8" ht="47.25">
      <c r="A346" s="93" t="s">
        <v>536</v>
      </c>
      <c r="B346" s="76" t="s">
        <v>304</v>
      </c>
      <c r="C346" s="36" t="s">
        <v>87</v>
      </c>
      <c r="D346" s="36" t="s">
        <v>97</v>
      </c>
      <c r="E346" s="36" t="s">
        <v>50</v>
      </c>
      <c r="F346" s="48">
        <v>20000</v>
      </c>
      <c r="G346" s="48">
        <v>20000</v>
      </c>
      <c r="H346" s="48">
        <v>20000</v>
      </c>
    </row>
    <row r="347" spans="1:8" ht="63">
      <c r="A347" s="97" t="s">
        <v>764</v>
      </c>
      <c r="B347" s="94" t="s">
        <v>223</v>
      </c>
      <c r="C347" s="37"/>
      <c r="D347" s="37"/>
      <c r="E347" s="37"/>
      <c r="F347" s="47">
        <f>SUM(F348+F354)</f>
        <v>29147900</v>
      </c>
      <c r="G347" s="47">
        <f t="shared" ref="G347:H347" si="58">SUM(G348+G354)</f>
        <v>29147900</v>
      </c>
      <c r="H347" s="47">
        <f t="shared" si="58"/>
        <v>29147900</v>
      </c>
    </row>
    <row r="348" spans="1:8" ht="31.5">
      <c r="A348" s="95" t="s">
        <v>765</v>
      </c>
      <c r="B348" s="76" t="s">
        <v>224</v>
      </c>
      <c r="C348" s="36"/>
      <c r="D348" s="36"/>
      <c r="E348" s="36"/>
      <c r="F348" s="48">
        <f>SUM(F349)</f>
        <v>28847900</v>
      </c>
      <c r="G348" s="48">
        <f>SUM(G349)</f>
        <v>28847900</v>
      </c>
      <c r="H348" s="48">
        <f>SUM(H349)</f>
        <v>28847900</v>
      </c>
    </row>
    <row r="349" spans="1:8" ht="15.75">
      <c r="A349" s="95" t="s">
        <v>38</v>
      </c>
      <c r="B349" s="76" t="s">
        <v>225</v>
      </c>
      <c r="C349" s="36"/>
      <c r="D349" s="36"/>
      <c r="E349" s="36"/>
      <c r="F349" s="48">
        <f>SUM(F350)</f>
        <v>28847900</v>
      </c>
      <c r="G349" s="48">
        <f t="shared" ref="G349:H349" si="59">SUM(G350)</f>
        <v>28847900</v>
      </c>
      <c r="H349" s="48">
        <f t="shared" si="59"/>
        <v>28847900</v>
      </c>
    </row>
    <row r="350" spans="1:8" ht="31.5">
      <c r="A350" s="93" t="s">
        <v>186</v>
      </c>
      <c r="B350" s="76" t="s">
        <v>226</v>
      </c>
      <c r="C350" s="36"/>
      <c r="D350" s="36"/>
      <c r="E350" s="36"/>
      <c r="F350" s="48">
        <f>SUM(F351:F353)</f>
        <v>28847900</v>
      </c>
      <c r="G350" s="48">
        <f>SUM(G351:G353)</f>
        <v>28847900</v>
      </c>
      <c r="H350" s="48">
        <f>SUM(H351:H353)</f>
        <v>28847900</v>
      </c>
    </row>
    <row r="351" spans="1:8" ht="110.25">
      <c r="A351" s="93" t="s">
        <v>507</v>
      </c>
      <c r="B351" s="76" t="s">
        <v>226</v>
      </c>
      <c r="C351" s="36" t="s">
        <v>35</v>
      </c>
      <c r="D351" s="36" t="s">
        <v>97</v>
      </c>
      <c r="E351" s="36" t="s">
        <v>103</v>
      </c>
      <c r="F351" s="54">
        <v>26096600</v>
      </c>
      <c r="G351" s="54">
        <v>26096600</v>
      </c>
      <c r="H351" s="54">
        <v>26096600</v>
      </c>
    </row>
    <row r="352" spans="1:8" ht="63">
      <c r="A352" s="93" t="s">
        <v>537</v>
      </c>
      <c r="B352" s="76" t="s">
        <v>226</v>
      </c>
      <c r="C352" s="36" t="s">
        <v>87</v>
      </c>
      <c r="D352" s="36" t="s">
        <v>97</v>
      </c>
      <c r="E352" s="36" t="s">
        <v>103</v>
      </c>
      <c r="F352" s="54">
        <v>2743300</v>
      </c>
      <c r="G352" s="54">
        <v>2743300</v>
      </c>
      <c r="H352" s="54">
        <v>2743300</v>
      </c>
    </row>
    <row r="353" spans="1:8" ht="47.25">
      <c r="A353" s="93" t="s">
        <v>538</v>
      </c>
      <c r="B353" s="76" t="s">
        <v>226</v>
      </c>
      <c r="C353" s="36" t="s">
        <v>145</v>
      </c>
      <c r="D353" s="36" t="s">
        <v>97</v>
      </c>
      <c r="E353" s="36" t="s">
        <v>103</v>
      </c>
      <c r="F353" s="48">
        <v>8000</v>
      </c>
      <c r="G353" s="48">
        <v>8000</v>
      </c>
      <c r="H353" s="48">
        <v>8000</v>
      </c>
    </row>
    <row r="354" spans="1:8" ht="63">
      <c r="A354" s="95" t="s">
        <v>766</v>
      </c>
      <c r="B354" s="76" t="s">
        <v>227</v>
      </c>
      <c r="C354" s="36"/>
      <c r="D354" s="36"/>
      <c r="E354" s="36"/>
      <c r="F354" s="48">
        <f>SUM(F355)</f>
        <v>300000</v>
      </c>
      <c r="G354" s="48">
        <f>SUM(G355)</f>
        <v>300000</v>
      </c>
      <c r="H354" s="48">
        <f>SUM(H355)</f>
        <v>300000</v>
      </c>
    </row>
    <row r="355" spans="1:8" ht="15.75">
      <c r="A355" s="95" t="s">
        <v>38</v>
      </c>
      <c r="B355" s="76" t="s">
        <v>228</v>
      </c>
      <c r="C355" s="36"/>
      <c r="D355" s="36"/>
      <c r="E355" s="36"/>
      <c r="F355" s="48">
        <f>SUM(F357)</f>
        <v>300000</v>
      </c>
      <c r="G355" s="48">
        <f>SUM(G357)</f>
        <v>300000</v>
      </c>
      <c r="H355" s="48">
        <f>SUM(H357)</f>
        <v>300000</v>
      </c>
    </row>
    <row r="356" spans="1:8" ht="31.5">
      <c r="A356" s="95" t="s">
        <v>201</v>
      </c>
      <c r="B356" s="76" t="s">
        <v>229</v>
      </c>
      <c r="C356" s="36"/>
      <c r="D356" s="36"/>
      <c r="E356" s="36"/>
      <c r="F356" s="48">
        <f>SUM(F357)</f>
        <v>300000</v>
      </c>
      <c r="G356" s="48">
        <f>SUM(G357)</f>
        <v>300000</v>
      </c>
      <c r="H356" s="48">
        <f>SUM(H357)</f>
        <v>300000</v>
      </c>
    </row>
    <row r="357" spans="1:8" ht="63">
      <c r="A357" s="93" t="s">
        <v>537</v>
      </c>
      <c r="B357" s="76" t="s">
        <v>229</v>
      </c>
      <c r="C357" s="36" t="s">
        <v>87</v>
      </c>
      <c r="D357" s="36" t="s">
        <v>97</v>
      </c>
      <c r="E357" s="36" t="s">
        <v>103</v>
      </c>
      <c r="F357" s="48">
        <v>300000</v>
      </c>
      <c r="G357" s="48">
        <v>300000</v>
      </c>
      <c r="H357" s="48">
        <v>300000</v>
      </c>
    </row>
    <row r="358" spans="1:8" ht="47.25">
      <c r="A358" s="97" t="s">
        <v>767</v>
      </c>
      <c r="B358" s="94" t="s">
        <v>317</v>
      </c>
      <c r="C358" s="37"/>
      <c r="D358" s="37"/>
      <c r="E358" s="37"/>
      <c r="F358" s="47">
        <f>SUM(F359+F363)</f>
        <v>1023500</v>
      </c>
      <c r="G358" s="47">
        <f>SUM(G359+G363)</f>
        <v>1023500</v>
      </c>
      <c r="H358" s="47">
        <f>SUM(H359+H363)</f>
        <v>1023500</v>
      </c>
    </row>
    <row r="359" spans="1:8" ht="15.75">
      <c r="A359" s="95" t="s">
        <v>38</v>
      </c>
      <c r="B359" s="76" t="s">
        <v>318</v>
      </c>
      <c r="C359" s="28"/>
      <c r="D359" s="28"/>
      <c r="E359" s="28"/>
      <c r="F359" s="48">
        <f>SUM(F360:F360)</f>
        <v>1003500</v>
      </c>
      <c r="G359" s="48">
        <f>SUM(G360:G360)</f>
        <v>1003500</v>
      </c>
      <c r="H359" s="48">
        <f>SUM(H360:H360)</f>
        <v>1003500</v>
      </c>
    </row>
    <row r="360" spans="1:8" ht="31.5">
      <c r="A360" s="88" t="s">
        <v>574</v>
      </c>
      <c r="B360" s="76" t="s">
        <v>461</v>
      </c>
      <c r="C360" s="36"/>
      <c r="D360" s="36"/>
      <c r="E360" s="36"/>
      <c r="F360" s="48">
        <f>SUM(F361+F362)</f>
        <v>1003500</v>
      </c>
      <c r="G360" s="48">
        <f t="shared" ref="G360:H360" si="60">SUM(G361+G362)</f>
        <v>1003500</v>
      </c>
      <c r="H360" s="48">
        <f t="shared" si="60"/>
        <v>1003500</v>
      </c>
    </row>
    <row r="361" spans="1:8" ht="110.25">
      <c r="A361" s="93" t="s">
        <v>575</v>
      </c>
      <c r="B361" s="76" t="s">
        <v>461</v>
      </c>
      <c r="C361" s="36" t="s">
        <v>35</v>
      </c>
      <c r="D361" s="36" t="s">
        <v>101</v>
      </c>
      <c r="E361" s="36" t="s">
        <v>97</v>
      </c>
      <c r="F361" s="156">
        <v>955700</v>
      </c>
      <c r="G361" s="156">
        <v>955700</v>
      </c>
      <c r="H361" s="156">
        <v>955700</v>
      </c>
    </row>
    <row r="362" spans="1:8" ht="63">
      <c r="A362" s="88" t="s">
        <v>959</v>
      </c>
      <c r="B362" s="76" t="s">
        <v>461</v>
      </c>
      <c r="C362" s="36" t="s">
        <v>87</v>
      </c>
      <c r="D362" s="36" t="s">
        <v>101</v>
      </c>
      <c r="E362" s="36" t="s">
        <v>97</v>
      </c>
      <c r="F362" s="156">
        <v>47800</v>
      </c>
      <c r="G362" s="156">
        <v>47800</v>
      </c>
      <c r="H362" s="156">
        <v>47800</v>
      </c>
    </row>
    <row r="363" spans="1:8" ht="31.5">
      <c r="A363" s="95" t="s">
        <v>113</v>
      </c>
      <c r="B363" s="76" t="s">
        <v>319</v>
      </c>
      <c r="C363" s="36"/>
      <c r="D363" s="36"/>
      <c r="E363" s="36"/>
      <c r="F363" s="48">
        <f t="shared" ref="F363:H364" si="61">SUM(F364)</f>
        <v>20000</v>
      </c>
      <c r="G363" s="48">
        <f t="shared" si="61"/>
        <v>20000</v>
      </c>
      <c r="H363" s="48">
        <f t="shared" si="61"/>
        <v>20000</v>
      </c>
    </row>
    <row r="364" spans="1:8" ht="47.25">
      <c r="A364" s="95" t="s">
        <v>55</v>
      </c>
      <c r="B364" s="76" t="s">
        <v>320</v>
      </c>
      <c r="C364" s="36"/>
      <c r="D364" s="36"/>
      <c r="E364" s="36"/>
      <c r="F364" s="48">
        <f t="shared" si="61"/>
        <v>20000</v>
      </c>
      <c r="G364" s="48">
        <f t="shared" si="61"/>
        <v>20000</v>
      </c>
      <c r="H364" s="48">
        <f t="shared" si="61"/>
        <v>20000</v>
      </c>
    </row>
    <row r="365" spans="1:8" ht="78.75">
      <c r="A365" s="93" t="s">
        <v>539</v>
      </c>
      <c r="B365" s="76" t="s">
        <v>320</v>
      </c>
      <c r="C365" s="36" t="s">
        <v>87</v>
      </c>
      <c r="D365" s="36" t="s">
        <v>101</v>
      </c>
      <c r="E365" s="36" t="s">
        <v>97</v>
      </c>
      <c r="F365" s="48">
        <v>20000</v>
      </c>
      <c r="G365" s="48">
        <v>20000</v>
      </c>
      <c r="H365" s="48">
        <v>20000</v>
      </c>
    </row>
    <row r="366" spans="1:8" ht="63">
      <c r="A366" s="59" t="s">
        <v>768</v>
      </c>
      <c r="B366" s="94" t="s">
        <v>305</v>
      </c>
      <c r="C366" s="37"/>
      <c r="D366" s="37"/>
      <c r="E366" s="37"/>
      <c r="F366" s="47">
        <f t="shared" ref="F366:H368" si="62">SUM(F367)</f>
        <v>100000</v>
      </c>
      <c r="G366" s="47">
        <f t="shared" si="62"/>
        <v>100000</v>
      </c>
      <c r="H366" s="47">
        <f t="shared" si="62"/>
        <v>100000</v>
      </c>
    </row>
    <row r="367" spans="1:8" ht="31.5">
      <c r="A367" s="95" t="s">
        <v>113</v>
      </c>
      <c r="B367" s="76" t="s">
        <v>306</v>
      </c>
      <c r="C367" s="36"/>
      <c r="D367" s="36"/>
      <c r="E367" s="36"/>
      <c r="F367" s="48">
        <f t="shared" si="62"/>
        <v>100000</v>
      </c>
      <c r="G367" s="48">
        <f t="shared" si="62"/>
        <v>100000</v>
      </c>
      <c r="H367" s="48">
        <f t="shared" si="62"/>
        <v>100000</v>
      </c>
    </row>
    <row r="368" spans="1:8" ht="31.5">
      <c r="A368" s="93" t="s">
        <v>418</v>
      </c>
      <c r="B368" s="76" t="s">
        <v>417</v>
      </c>
      <c r="C368" s="39"/>
      <c r="D368" s="39"/>
      <c r="E368" s="39"/>
      <c r="F368" s="48">
        <f t="shared" si="62"/>
        <v>100000</v>
      </c>
      <c r="G368" s="48">
        <f t="shared" si="62"/>
        <v>100000</v>
      </c>
      <c r="H368" s="48">
        <f t="shared" si="62"/>
        <v>100000</v>
      </c>
    </row>
    <row r="369" spans="1:8" ht="63">
      <c r="A369" s="93" t="s">
        <v>556</v>
      </c>
      <c r="B369" s="76" t="s">
        <v>417</v>
      </c>
      <c r="C369" s="39" t="s">
        <v>87</v>
      </c>
      <c r="D369" s="39" t="s">
        <v>97</v>
      </c>
      <c r="E369" s="39" t="s">
        <v>50</v>
      </c>
      <c r="F369" s="48">
        <v>100000</v>
      </c>
      <c r="G369" s="48">
        <v>100000</v>
      </c>
      <c r="H369" s="48">
        <v>100000</v>
      </c>
    </row>
    <row r="370" spans="1:8" ht="78.75">
      <c r="A370" s="97" t="s">
        <v>769</v>
      </c>
      <c r="B370" s="94" t="s">
        <v>307</v>
      </c>
      <c r="C370" s="37"/>
      <c r="D370" s="37"/>
      <c r="E370" s="37"/>
      <c r="F370" s="47">
        <f>SUM(F371)</f>
        <v>498200.1</v>
      </c>
      <c r="G370" s="47">
        <f>SUM(G371)</f>
        <v>494573.37</v>
      </c>
      <c r="H370" s="47">
        <f>SUM(H371)</f>
        <v>494573.37</v>
      </c>
    </row>
    <row r="371" spans="1:8" ht="31.5">
      <c r="A371" s="95" t="s">
        <v>113</v>
      </c>
      <c r="B371" s="76" t="s">
        <v>308</v>
      </c>
      <c r="C371" s="36"/>
      <c r="D371" s="36"/>
      <c r="E371" s="36"/>
      <c r="F371" s="48">
        <f>SUM(F372+F374+F376)</f>
        <v>498200.1</v>
      </c>
      <c r="G371" s="48">
        <f t="shared" ref="G371:H371" si="63">SUM(G372+G374+G376)</f>
        <v>494573.37</v>
      </c>
      <c r="H371" s="48">
        <f t="shared" si="63"/>
        <v>494573.37</v>
      </c>
    </row>
    <row r="372" spans="1:8" ht="47.25">
      <c r="A372" s="95" t="s">
        <v>361</v>
      </c>
      <c r="B372" s="76" t="s">
        <v>193</v>
      </c>
      <c r="C372" s="36"/>
      <c r="D372" s="36"/>
      <c r="E372" s="36"/>
      <c r="F372" s="48">
        <f>SUM(F373)</f>
        <v>110000</v>
      </c>
      <c r="G372" s="48">
        <f>SUM(G373)</f>
        <v>110000</v>
      </c>
      <c r="H372" s="48">
        <f>SUM(H373)</f>
        <v>110000</v>
      </c>
    </row>
    <row r="373" spans="1:8" ht="78.75">
      <c r="A373" s="93" t="s">
        <v>540</v>
      </c>
      <c r="B373" s="76" t="s">
        <v>193</v>
      </c>
      <c r="C373" s="39" t="s">
        <v>87</v>
      </c>
      <c r="D373" s="39" t="s">
        <v>97</v>
      </c>
      <c r="E373" s="39" t="s">
        <v>50</v>
      </c>
      <c r="F373" s="48">
        <v>110000</v>
      </c>
      <c r="G373" s="48">
        <v>110000</v>
      </c>
      <c r="H373" s="48">
        <v>110000</v>
      </c>
    </row>
    <row r="374" spans="1:8" ht="31.5">
      <c r="A374" s="95" t="s">
        <v>359</v>
      </c>
      <c r="B374" s="76" t="s">
        <v>360</v>
      </c>
      <c r="C374" s="39"/>
      <c r="D374" s="39"/>
      <c r="E374" s="39"/>
      <c r="F374" s="48">
        <f>SUM(F375)</f>
        <v>100000</v>
      </c>
      <c r="G374" s="48">
        <f>SUM(G375)</f>
        <v>100000</v>
      </c>
      <c r="H374" s="48">
        <f>SUM(H375)</f>
        <v>100000</v>
      </c>
    </row>
    <row r="375" spans="1:8" ht="63">
      <c r="A375" s="93" t="s">
        <v>541</v>
      </c>
      <c r="B375" s="76" t="s">
        <v>360</v>
      </c>
      <c r="C375" s="39" t="s">
        <v>87</v>
      </c>
      <c r="D375" s="39" t="s">
        <v>97</v>
      </c>
      <c r="E375" s="39" t="s">
        <v>50</v>
      </c>
      <c r="F375" s="48">
        <v>100000</v>
      </c>
      <c r="G375" s="48">
        <v>100000</v>
      </c>
      <c r="H375" s="48">
        <v>100000</v>
      </c>
    </row>
    <row r="376" spans="1:8" ht="47.25">
      <c r="A376" s="46" t="s">
        <v>902</v>
      </c>
      <c r="B376" s="114" t="s">
        <v>903</v>
      </c>
      <c r="C376" s="114"/>
      <c r="D376" s="39"/>
      <c r="E376" s="39"/>
      <c r="F376" s="48">
        <f t="shared" ref="F376:H376" si="64">SUM(F377)</f>
        <v>288200.09999999998</v>
      </c>
      <c r="G376" s="48">
        <f t="shared" si="64"/>
        <v>284573.37</v>
      </c>
      <c r="H376" s="48">
        <f t="shared" si="64"/>
        <v>284573.37</v>
      </c>
    </row>
    <row r="377" spans="1:8" ht="63">
      <c r="A377" s="46" t="s">
        <v>904</v>
      </c>
      <c r="B377" s="114" t="s">
        <v>903</v>
      </c>
      <c r="C377" s="114" t="s">
        <v>33</v>
      </c>
      <c r="D377" s="39" t="s">
        <v>97</v>
      </c>
      <c r="E377" s="39" t="s">
        <v>50</v>
      </c>
      <c r="F377" s="164">
        <v>288200.09999999998</v>
      </c>
      <c r="G377" s="48">
        <v>284573.37</v>
      </c>
      <c r="H377" s="48">
        <v>284573.37</v>
      </c>
    </row>
    <row r="378" spans="1:8" ht="63">
      <c r="A378" s="97" t="s">
        <v>770</v>
      </c>
      <c r="B378" s="94" t="s">
        <v>329</v>
      </c>
      <c r="C378" s="37"/>
      <c r="D378" s="37"/>
      <c r="E378" s="37"/>
      <c r="F378" s="47">
        <f>SUM(F379+F397+F383+F409+F405)</f>
        <v>56091969.730000004</v>
      </c>
      <c r="G378" s="47">
        <f>SUM(G379+G397+G383+G409+G405)</f>
        <v>210763305.34</v>
      </c>
      <c r="H378" s="47">
        <f>SUM(H379+H397+H383+H409+H405)</f>
        <v>133967526.73999999</v>
      </c>
    </row>
    <row r="379" spans="1:8" ht="15.75">
      <c r="A379" s="87" t="s">
        <v>616</v>
      </c>
      <c r="B379" s="76" t="s">
        <v>330</v>
      </c>
      <c r="C379" s="36"/>
      <c r="D379" s="36"/>
      <c r="E379" s="36"/>
      <c r="F379" s="48">
        <f t="shared" ref="F379:H381" si="65">SUM(F380)</f>
        <v>1000000</v>
      </c>
      <c r="G379" s="48">
        <f t="shared" si="65"/>
        <v>1000000</v>
      </c>
      <c r="H379" s="48">
        <f t="shared" si="65"/>
        <v>1000000</v>
      </c>
    </row>
    <row r="380" spans="1:8" ht="31.5">
      <c r="A380" s="95" t="s">
        <v>113</v>
      </c>
      <c r="B380" s="76" t="s">
        <v>331</v>
      </c>
      <c r="C380" s="36"/>
      <c r="D380" s="36"/>
      <c r="E380" s="36"/>
      <c r="F380" s="48">
        <f t="shared" si="65"/>
        <v>1000000</v>
      </c>
      <c r="G380" s="48">
        <f t="shared" si="65"/>
        <v>1000000</v>
      </c>
      <c r="H380" s="48">
        <f t="shared" si="65"/>
        <v>1000000</v>
      </c>
    </row>
    <row r="381" spans="1:8" ht="47.25">
      <c r="A381" s="95" t="s">
        <v>202</v>
      </c>
      <c r="B381" s="76" t="s">
        <v>332</v>
      </c>
      <c r="C381" s="36"/>
      <c r="D381" s="36"/>
      <c r="E381" s="36"/>
      <c r="F381" s="48">
        <f t="shared" si="65"/>
        <v>1000000</v>
      </c>
      <c r="G381" s="48">
        <f t="shared" si="65"/>
        <v>1000000</v>
      </c>
      <c r="H381" s="48">
        <f t="shared" si="65"/>
        <v>1000000</v>
      </c>
    </row>
    <row r="382" spans="1:8" ht="78.75">
      <c r="A382" s="93" t="s">
        <v>542</v>
      </c>
      <c r="B382" s="76" t="s">
        <v>332</v>
      </c>
      <c r="C382" s="36" t="s">
        <v>87</v>
      </c>
      <c r="D382" s="36" t="s">
        <v>102</v>
      </c>
      <c r="E382" s="36" t="s">
        <v>98</v>
      </c>
      <c r="F382" s="48">
        <v>1000000</v>
      </c>
      <c r="G382" s="48">
        <v>1000000</v>
      </c>
      <c r="H382" s="48">
        <v>1000000</v>
      </c>
    </row>
    <row r="383" spans="1:8" ht="31.5">
      <c r="A383" s="95" t="s">
        <v>126</v>
      </c>
      <c r="B383" s="76" t="s">
        <v>333</v>
      </c>
      <c r="C383" s="36"/>
      <c r="D383" s="36"/>
      <c r="E383" s="36"/>
      <c r="F383" s="48">
        <f>SUM(F384+F394+F391)</f>
        <v>45684766.040000007</v>
      </c>
      <c r="G383" s="48">
        <f>SUM(G384+G394+G391)</f>
        <v>68033573.980000004</v>
      </c>
      <c r="H383" s="48">
        <f>SUM(H384+H394+H391)</f>
        <v>66278521.82</v>
      </c>
    </row>
    <row r="384" spans="1:8" ht="31.5">
      <c r="A384" s="95" t="s">
        <v>113</v>
      </c>
      <c r="B384" s="76" t="s">
        <v>334</v>
      </c>
      <c r="C384" s="36"/>
      <c r="D384" s="36"/>
      <c r="E384" s="36"/>
      <c r="F384" s="48">
        <f>SUM(F385+F387+F389)</f>
        <v>1000000</v>
      </c>
      <c r="G384" s="48">
        <f t="shared" ref="G384:H384" si="66">SUM(G385+G387+G389)</f>
        <v>26157733.960000001</v>
      </c>
      <c r="H384" s="48">
        <f t="shared" si="66"/>
        <v>2081208</v>
      </c>
    </row>
    <row r="385" spans="1:8" ht="63">
      <c r="A385" s="95" t="s">
        <v>203</v>
      </c>
      <c r="B385" s="76" t="s">
        <v>335</v>
      </c>
      <c r="C385" s="36"/>
      <c r="D385" s="36"/>
      <c r="E385" s="36"/>
      <c r="F385" s="48">
        <f>SUM(F386)</f>
        <v>1000000</v>
      </c>
      <c r="G385" s="48">
        <f>SUM(G386)</f>
        <v>1000000</v>
      </c>
      <c r="H385" s="48">
        <f>SUM(H386)</f>
        <v>1000000</v>
      </c>
    </row>
    <row r="386" spans="1:8" ht="94.5">
      <c r="A386" s="93" t="s">
        <v>543</v>
      </c>
      <c r="B386" s="76" t="s">
        <v>335</v>
      </c>
      <c r="C386" s="36" t="s">
        <v>87</v>
      </c>
      <c r="D386" s="36" t="s">
        <v>102</v>
      </c>
      <c r="E386" s="36" t="s">
        <v>98</v>
      </c>
      <c r="F386" s="48">
        <v>1000000</v>
      </c>
      <c r="G386" s="48">
        <v>1000000</v>
      </c>
      <c r="H386" s="48">
        <v>1000000</v>
      </c>
    </row>
    <row r="387" spans="1:8" ht="110.25">
      <c r="A387" s="95" t="s">
        <v>211</v>
      </c>
      <c r="B387" s="76" t="s">
        <v>466</v>
      </c>
      <c r="C387" s="36"/>
      <c r="D387" s="36"/>
      <c r="E387" s="36"/>
      <c r="F387" s="48"/>
      <c r="G387" s="48">
        <f>SUM(G388)</f>
        <v>5648224.4500000002</v>
      </c>
      <c r="H387" s="48">
        <f>SUM(H388)</f>
        <v>1081208</v>
      </c>
    </row>
    <row r="388" spans="1:8" ht="141.75">
      <c r="A388" s="93" t="s">
        <v>544</v>
      </c>
      <c r="B388" s="76" t="s">
        <v>466</v>
      </c>
      <c r="C388" s="36" t="s">
        <v>87</v>
      </c>
      <c r="D388" s="36" t="s">
        <v>102</v>
      </c>
      <c r="E388" s="36" t="s">
        <v>98</v>
      </c>
      <c r="F388" s="54"/>
      <c r="G388" s="54">
        <v>5648224.4500000002</v>
      </c>
      <c r="H388" s="54">
        <v>1081208</v>
      </c>
    </row>
    <row r="389" spans="1:8" ht="157.5">
      <c r="A389" s="162" t="s">
        <v>886</v>
      </c>
      <c r="B389" s="76" t="s">
        <v>888</v>
      </c>
      <c r="C389" s="36"/>
      <c r="D389" s="36"/>
      <c r="E389" s="36"/>
      <c r="F389" s="54"/>
      <c r="G389" s="48">
        <f t="shared" ref="F389:H391" si="67">SUM(G390)</f>
        <v>19509509.510000002</v>
      </c>
      <c r="H389" s="54"/>
    </row>
    <row r="390" spans="1:8" ht="189">
      <c r="A390" s="162" t="s">
        <v>889</v>
      </c>
      <c r="B390" s="76" t="s">
        <v>888</v>
      </c>
      <c r="C390" s="36" t="s">
        <v>87</v>
      </c>
      <c r="D390" s="36" t="s">
        <v>102</v>
      </c>
      <c r="E390" s="36" t="s">
        <v>98</v>
      </c>
      <c r="F390" s="54"/>
      <c r="G390" s="54">
        <v>19509509.510000002</v>
      </c>
      <c r="H390" s="54"/>
    </row>
    <row r="391" spans="1:8" ht="47.25">
      <c r="A391" s="176" t="s">
        <v>887</v>
      </c>
      <c r="B391" s="76" t="s">
        <v>644</v>
      </c>
      <c r="C391" s="36"/>
      <c r="D391" s="36"/>
      <c r="E391" s="36"/>
      <c r="F391" s="48">
        <f t="shared" si="67"/>
        <v>10280253.52</v>
      </c>
      <c r="G391" s="48">
        <f t="shared" si="67"/>
        <v>41875840.020000003</v>
      </c>
      <c r="H391" s="48">
        <f t="shared" si="67"/>
        <v>64197313.82</v>
      </c>
    </row>
    <row r="392" spans="1:8" ht="31.5">
      <c r="A392" s="88" t="s">
        <v>880</v>
      </c>
      <c r="B392" s="76" t="s">
        <v>643</v>
      </c>
      <c r="C392" s="36"/>
      <c r="D392" s="36"/>
      <c r="E392" s="36"/>
      <c r="F392" s="48">
        <f t="shared" ref="F392:H392" si="68">SUM(F393)</f>
        <v>10280253.52</v>
      </c>
      <c r="G392" s="48">
        <f t="shared" si="68"/>
        <v>41875840.020000003</v>
      </c>
      <c r="H392" s="48">
        <f t="shared" si="68"/>
        <v>64197313.82</v>
      </c>
    </row>
    <row r="393" spans="1:8" ht="63">
      <c r="A393" s="77" t="s">
        <v>881</v>
      </c>
      <c r="B393" s="76" t="s">
        <v>643</v>
      </c>
      <c r="C393" s="36" t="s">
        <v>87</v>
      </c>
      <c r="D393" s="36" t="s">
        <v>102</v>
      </c>
      <c r="E393" s="36" t="s">
        <v>98</v>
      </c>
      <c r="F393" s="54">
        <v>10280253.52</v>
      </c>
      <c r="G393" s="54">
        <v>41875840.020000003</v>
      </c>
      <c r="H393" s="54">
        <v>64197313.82</v>
      </c>
    </row>
    <row r="394" spans="1:8" ht="31.5">
      <c r="A394" s="93" t="s">
        <v>67</v>
      </c>
      <c r="B394" s="76" t="s">
        <v>338</v>
      </c>
      <c r="C394" s="36"/>
      <c r="D394" s="36"/>
      <c r="E394" s="36"/>
      <c r="F394" s="48">
        <f t="shared" ref="F394:F395" si="69">SUM(F395)</f>
        <v>34404512.520000003</v>
      </c>
      <c r="G394" s="48"/>
      <c r="H394" s="48"/>
    </row>
    <row r="395" spans="1:8" ht="15.75">
      <c r="A395" s="95" t="s">
        <v>166</v>
      </c>
      <c r="B395" s="76" t="s">
        <v>885</v>
      </c>
      <c r="C395" s="36"/>
      <c r="D395" s="36"/>
      <c r="E395" s="36"/>
      <c r="F395" s="48">
        <f t="shared" si="69"/>
        <v>34404512.520000003</v>
      </c>
      <c r="G395" s="48"/>
      <c r="H395" s="48"/>
    </row>
    <row r="396" spans="1:8" ht="47.25">
      <c r="A396" s="93" t="s">
        <v>545</v>
      </c>
      <c r="B396" s="76" t="s">
        <v>885</v>
      </c>
      <c r="C396" s="36" t="s">
        <v>141</v>
      </c>
      <c r="D396" s="36" t="s">
        <v>102</v>
      </c>
      <c r="E396" s="36" t="s">
        <v>102</v>
      </c>
      <c r="F396" s="48">
        <v>34404512.520000003</v>
      </c>
      <c r="G396" s="48"/>
      <c r="H396" s="48"/>
    </row>
    <row r="397" spans="1:8" ht="47.25">
      <c r="A397" s="95" t="s">
        <v>771</v>
      </c>
      <c r="B397" s="76" t="s">
        <v>369</v>
      </c>
      <c r="C397" s="36"/>
      <c r="D397" s="36"/>
      <c r="E397" s="36"/>
      <c r="F397" s="48">
        <f>SUM(F398)</f>
        <v>3845466</v>
      </c>
      <c r="G397" s="48">
        <f t="shared" ref="G397:H397" si="70">SUM(G398)</f>
        <v>3885795</v>
      </c>
      <c r="H397" s="48">
        <f t="shared" si="70"/>
        <v>3928047</v>
      </c>
    </row>
    <row r="398" spans="1:8" ht="31.5">
      <c r="A398" s="95" t="s">
        <v>113</v>
      </c>
      <c r="B398" s="76" t="s">
        <v>336</v>
      </c>
      <c r="C398" s="36"/>
      <c r="D398" s="36"/>
      <c r="E398" s="36"/>
      <c r="F398" s="48">
        <f>SUM(F403+F401+F399)</f>
        <v>3845466</v>
      </c>
      <c r="G398" s="48">
        <f t="shared" ref="G398:H398" si="71">SUM(G403+G401+G399)</f>
        <v>3885795</v>
      </c>
      <c r="H398" s="48">
        <f t="shared" si="71"/>
        <v>3928047</v>
      </c>
    </row>
    <row r="399" spans="1:8" ht="47.25">
      <c r="A399" s="46" t="s">
        <v>917</v>
      </c>
      <c r="B399" s="74" t="s">
        <v>916</v>
      </c>
      <c r="C399" s="31"/>
      <c r="D399" s="39"/>
      <c r="E399" s="39"/>
      <c r="F399" s="48">
        <f t="shared" ref="F399:H401" si="72">SUM(F400)</f>
        <v>2000000</v>
      </c>
      <c r="G399" s="48">
        <f t="shared" si="72"/>
        <v>2000000</v>
      </c>
      <c r="H399" s="48">
        <f t="shared" si="72"/>
        <v>2000000</v>
      </c>
    </row>
    <row r="400" spans="1:8" ht="78.75">
      <c r="A400" s="46" t="s">
        <v>919</v>
      </c>
      <c r="B400" s="74" t="s">
        <v>916</v>
      </c>
      <c r="C400" s="31" t="s">
        <v>87</v>
      </c>
      <c r="D400" s="39" t="s">
        <v>102</v>
      </c>
      <c r="E400" s="39" t="s">
        <v>99</v>
      </c>
      <c r="F400" s="48">
        <v>2000000</v>
      </c>
      <c r="G400" s="48">
        <v>2000000</v>
      </c>
      <c r="H400" s="48">
        <v>2000000</v>
      </c>
    </row>
    <row r="401" spans="1:8" ht="31.5">
      <c r="A401" s="132" t="s">
        <v>410</v>
      </c>
      <c r="B401" s="76" t="s">
        <v>411</v>
      </c>
      <c r="C401" s="36"/>
      <c r="D401" s="36"/>
      <c r="E401" s="36"/>
      <c r="F401" s="48">
        <f t="shared" si="72"/>
        <v>845466</v>
      </c>
      <c r="G401" s="48">
        <f t="shared" si="72"/>
        <v>885795</v>
      </c>
      <c r="H401" s="48">
        <f t="shared" si="72"/>
        <v>928047</v>
      </c>
    </row>
    <row r="402" spans="1:8" ht="63">
      <c r="A402" s="132" t="s">
        <v>918</v>
      </c>
      <c r="B402" s="76" t="s">
        <v>411</v>
      </c>
      <c r="C402" s="36" t="s">
        <v>87</v>
      </c>
      <c r="D402" s="36" t="s">
        <v>103</v>
      </c>
      <c r="E402" s="36" t="s">
        <v>102</v>
      </c>
      <c r="F402" s="56">
        <v>845466</v>
      </c>
      <c r="G402" s="56">
        <v>885795</v>
      </c>
      <c r="H402" s="56">
        <v>928047</v>
      </c>
    </row>
    <row r="403" spans="1:8" ht="15.75">
      <c r="A403" s="93" t="s">
        <v>165</v>
      </c>
      <c r="B403" s="76" t="s">
        <v>337</v>
      </c>
      <c r="C403" s="36"/>
      <c r="D403" s="36"/>
      <c r="E403" s="36"/>
      <c r="F403" s="48">
        <f>SUM(F404)</f>
        <v>1000000</v>
      </c>
      <c r="G403" s="48">
        <f>SUM(G404)</f>
        <v>1000000</v>
      </c>
      <c r="H403" s="48">
        <f>SUM(H404)</f>
        <v>1000000</v>
      </c>
    </row>
    <row r="404" spans="1:8" ht="47.25">
      <c r="A404" s="93" t="s">
        <v>546</v>
      </c>
      <c r="B404" s="76" t="s">
        <v>337</v>
      </c>
      <c r="C404" s="36" t="s">
        <v>87</v>
      </c>
      <c r="D404" s="36" t="s">
        <v>102</v>
      </c>
      <c r="E404" s="36" t="s">
        <v>99</v>
      </c>
      <c r="F404" s="48">
        <v>1000000</v>
      </c>
      <c r="G404" s="48">
        <v>1000000</v>
      </c>
      <c r="H404" s="48">
        <v>1000000</v>
      </c>
    </row>
    <row r="405" spans="1:8" ht="31.5">
      <c r="A405" s="30" t="s">
        <v>619</v>
      </c>
      <c r="B405" s="31" t="s">
        <v>620</v>
      </c>
      <c r="C405" s="112"/>
      <c r="D405" s="112"/>
      <c r="E405" s="112"/>
      <c r="F405" s="56">
        <f t="shared" ref="F405:H407" si="73">SUM(F406:F406)</f>
        <v>1558604.96</v>
      </c>
      <c r="G405" s="56">
        <f t="shared" si="73"/>
        <v>1707800.22</v>
      </c>
      <c r="H405" s="56">
        <f t="shared" si="73"/>
        <v>1699896.86</v>
      </c>
    </row>
    <row r="406" spans="1:8" ht="31.5">
      <c r="A406" s="30" t="s">
        <v>621</v>
      </c>
      <c r="B406" s="31" t="s">
        <v>622</v>
      </c>
      <c r="C406" s="112"/>
      <c r="D406" s="112"/>
      <c r="E406" s="112"/>
      <c r="F406" s="56">
        <f t="shared" si="73"/>
        <v>1558604.96</v>
      </c>
      <c r="G406" s="56">
        <f t="shared" si="73"/>
        <v>1707800.22</v>
      </c>
      <c r="H406" s="56">
        <f t="shared" si="73"/>
        <v>1699896.86</v>
      </c>
    </row>
    <row r="407" spans="1:8" ht="15.75">
      <c r="A407" s="189" t="s">
        <v>724</v>
      </c>
      <c r="B407" s="31" t="s">
        <v>623</v>
      </c>
      <c r="C407" s="112"/>
      <c r="D407" s="112"/>
      <c r="E407" s="112"/>
      <c r="F407" s="56">
        <f t="shared" si="73"/>
        <v>1558604.96</v>
      </c>
      <c r="G407" s="56">
        <f t="shared" si="73"/>
        <v>1707800.22</v>
      </c>
      <c r="H407" s="56">
        <f t="shared" si="73"/>
        <v>1699896.86</v>
      </c>
    </row>
    <row r="408" spans="1:8" ht="31.5">
      <c r="A408" s="30" t="s">
        <v>725</v>
      </c>
      <c r="B408" s="31" t="s">
        <v>623</v>
      </c>
      <c r="C408" s="31" t="s">
        <v>33</v>
      </c>
      <c r="D408" s="31" t="s">
        <v>72</v>
      </c>
      <c r="E408" s="31" t="s">
        <v>101</v>
      </c>
      <c r="F408" s="53">
        <v>1558604.96</v>
      </c>
      <c r="G408" s="53">
        <v>1707800.22</v>
      </c>
      <c r="H408" s="53">
        <v>1699896.86</v>
      </c>
    </row>
    <row r="409" spans="1:8" ht="63">
      <c r="A409" s="95" t="s">
        <v>772</v>
      </c>
      <c r="B409" s="76" t="s">
        <v>354</v>
      </c>
      <c r="C409" s="36"/>
      <c r="D409" s="36"/>
      <c r="E409" s="36"/>
      <c r="F409" s="48">
        <f>SUM(F410)</f>
        <v>4003132.73</v>
      </c>
      <c r="G409" s="48">
        <f t="shared" ref="G409:H409" si="74">SUM(G410)</f>
        <v>136136136.13999999</v>
      </c>
      <c r="H409" s="48">
        <f t="shared" si="74"/>
        <v>61061061.060000002</v>
      </c>
    </row>
    <row r="410" spans="1:8" ht="31.5">
      <c r="A410" s="93" t="s">
        <v>67</v>
      </c>
      <c r="B410" s="76" t="s">
        <v>358</v>
      </c>
      <c r="C410" s="36"/>
      <c r="D410" s="36"/>
      <c r="E410" s="36"/>
      <c r="F410" s="48">
        <f t="shared" ref="F410:G410" si="75">SUM(F411)</f>
        <v>4003132.73</v>
      </c>
      <c r="G410" s="48">
        <f t="shared" si="75"/>
        <v>136136136.13999999</v>
      </c>
      <c r="H410" s="48">
        <f>SUM(H411)</f>
        <v>61061061.060000002</v>
      </c>
    </row>
    <row r="411" spans="1:8" ht="63">
      <c r="A411" s="95" t="s">
        <v>210</v>
      </c>
      <c r="B411" s="76" t="s">
        <v>465</v>
      </c>
      <c r="C411" s="36"/>
      <c r="D411" s="36"/>
      <c r="E411" s="36"/>
      <c r="F411" s="48">
        <f t="shared" ref="F411:G411" si="76">SUM(F412)</f>
        <v>4003132.73</v>
      </c>
      <c r="G411" s="48">
        <f t="shared" si="76"/>
        <v>136136136.13999999</v>
      </c>
      <c r="H411" s="48">
        <f>SUM(H412)</f>
        <v>61061061.060000002</v>
      </c>
    </row>
    <row r="412" spans="1:8" ht="94.5">
      <c r="A412" s="93" t="s">
        <v>547</v>
      </c>
      <c r="B412" s="76" t="s">
        <v>465</v>
      </c>
      <c r="C412" s="36" t="s">
        <v>141</v>
      </c>
      <c r="D412" s="36" t="s">
        <v>102</v>
      </c>
      <c r="E412" s="36" t="s">
        <v>97</v>
      </c>
      <c r="F412" s="48">
        <v>4003132.73</v>
      </c>
      <c r="G412" s="48">
        <v>136136136.13999999</v>
      </c>
      <c r="H412" s="54">
        <v>61061061.060000002</v>
      </c>
    </row>
    <row r="413" spans="1:8" ht="47.25">
      <c r="A413" s="97" t="s">
        <v>773</v>
      </c>
      <c r="B413" s="94" t="s">
        <v>264</v>
      </c>
      <c r="C413" s="37"/>
      <c r="D413" s="37"/>
      <c r="E413" s="37"/>
      <c r="F413" s="47">
        <f>SUM(F414+F417)</f>
        <v>803333</v>
      </c>
      <c r="G413" s="47">
        <f>SUM(G414+G417)</f>
        <v>803333</v>
      </c>
      <c r="H413" s="47">
        <f>SUM(H414+H417)</f>
        <v>803333</v>
      </c>
    </row>
    <row r="414" spans="1:8" ht="31.5">
      <c r="A414" s="95" t="s">
        <v>113</v>
      </c>
      <c r="B414" s="76" t="s">
        <v>276</v>
      </c>
      <c r="C414" s="36"/>
      <c r="D414" s="36"/>
      <c r="E414" s="36"/>
      <c r="F414" s="48">
        <f>SUM(F415:F415)</f>
        <v>370000</v>
      </c>
      <c r="G414" s="48">
        <f>SUM(G415)</f>
        <v>370000</v>
      </c>
      <c r="H414" s="48">
        <f>SUM(H415)</f>
        <v>370000</v>
      </c>
    </row>
    <row r="415" spans="1:8" ht="15.75">
      <c r="A415" s="95" t="s">
        <v>22</v>
      </c>
      <c r="B415" s="76" t="s">
        <v>277</v>
      </c>
      <c r="C415" s="36"/>
      <c r="D415" s="36"/>
      <c r="E415" s="36"/>
      <c r="F415" s="48">
        <f>SUM(F416)</f>
        <v>370000</v>
      </c>
      <c r="G415" s="48">
        <f>SUM(G416)</f>
        <v>370000</v>
      </c>
      <c r="H415" s="48">
        <f>SUM(H416)</f>
        <v>370000</v>
      </c>
    </row>
    <row r="416" spans="1:8" ht="47.25">
      <c r="A416" s="93" t="s">
        <v>548</v>
      </c>
      <c r="B416" s="76" t="s">
        <v>277</v>
      </c>
      <c r="C416" s="36" t="s">
        <v>87</v>
      </c>
      <c r="D416" s="36" t="s">
        <v>104</v>
      </c>
      <c r="E416" s="36" t="s">
        <v>104</v>
      </c>
      <c r="F416" s="48">
        <v>370000</v>
      </c>
      <c r="G416" s="48">
        <v>370000</v>
      </c>
      <c r="H416" s="48">
        <v>370000</v>
      </c>
    </row>
    <row r="417" spans="1:8" ht="31.5">
      <c r="A417" s="111" t="s">
        <v>705</v>
      </c>
      <c r="B417" s="76" t="s">
        <v>706</v>
      </c>
      <c r="C417" s="36"/>
      <c r="D417" s="36"/>
      <c r="E417" s="36"/>
      <c r="F417" s="48">
        <f t="shared" ref="F417:H418" si="77">SUM(F418)</f>
        <v>433333</v>
      </c>
      <c r="G417" s="48">
        <f t="shared" si="77"/>
        <v>433333</v>
      </c>
      <c r="H417" s="48">
        <f t="shared" si="77"/>
        <v>433333</v>
      </c>
    </row>
    <row r="418" spans="1:8" ht="15.75">
      <c r="A418" s="111" t="s">
        <v>707</v>
      </c>
      <c r="B418" s="76" t="s">
        <v>708</v>
      </c>
      <c r="C418" s="36"/>
      <c r="D418" s="36"/>
      <c r="E418" s="36"/>
      <c r="F418" s="48">
        <f t="shared" si="77"/>
        <v>433333</v>
      </c>
      <c r="G418" s="48">
        <f t="shared" si="77"/>
        <v>433333</v>
      </c>
      <c r="H418" s="48">
        <f t="shared" si="77"/>
        <v>433333</v>
      </c>
    </row>
    <row r="419" spans="1:8" ht="47.25">
      <c r="A419" s="93" t="s">
        <v>709</v>
      </c>
      <c r="B419" s="76" t="s">
        <v>708</v>
      </c>
      <c r="C419" s="36" t="s">
        <v>87</v>
      </c>
      <c r="D419" s="36" t="s">
        <v>104</v>
      </c>
      <c r="E419" s="36" t="s">
        <v>104</v>
      </c>
      <c r="F419" s="54">
        <v>433333</v>
      </c>
      <c r="G419" s="54">
        <v>433333</v>
      </c>
      <c r="H419" s="54">
        <v>433333</v>
      </c>
    </row>
    <row r="420" spans="1:8" ht="110.25">
      <c r="A420" s="97" t="s">
        <v>774</v>
      </c>
      <c r="B420" s="94" t="s">
        <v>311</v>
      </c>
      <c r="C420" s="37"/>
      <c r="D420" s="37"/>
      <c r="E420" s="37"/>
      <c r="F420" s="47">
        <f>SUM(F421+F425)</f>
        <v>8516832</v>
      </c>
      <c r="G420" s="47">
        <f t="shared" ref="G420:H420" si="78">SUM(G421+G425)</f>
        <v>8516832</v>
      </c>
      <c r="H420" s="47">
        <f t="shared" si="78"/>
        <v>8516832</v>
      </c>
    </row>
    <row r="421" spans="1:8" ht="15.75">
      <c r="A421" s="95" t="s">
        <v>38</v>
      </c>
      <c r="B421" s="76" t="s">
        <v>312</v>
      </c>
      <c r="C421" s="36"/>
      <c r="D421" s="36"/>
      <c r="E421" s="36"/>
      <c r="F421" s="48">
        <f>SUM(F422)</f>
        <v>5488400</v>
      </c>
      <c r="G421" s="48">
        <f>SUM(G422)</f>
        <v>5488400</v>
      </c>
      <c r="H421" s="48">
        <f>SUM(H422)</f>
        <v>5488400</v>
      </c>
    </row>
    <row r="422" spans="1:8" ht="47.25">
      <c r="A422" s="93" t="s">
        <v>194</v>
      </c>
      <c r="B422" s="76" t="s">
        <v>313</v>
      </c>
      <c r="C422" s="36"/>
      <c r="D422" s="36"/>
      <c r="E422" s="36"/>
      <c r="F422" s="48">
        <f>SUM(F423:F424)</f>
        <v>5488400</v>
      </c>
      <c r="G422" s="48">
        <f>SUM(G423:G424)</f>
        <v>5488400</v>
      </c>
      <c r="H422" s="48">
        <f>SUM(H423:H424)</f>
        <v>5488400</v>
      </c>
    </row>
    <row r="423" spans="1:8" ht="126">
      <c r="A423" s="93" t="s">
        <v>549</v>
      </c>
      <c r="B423" s="76" t="s">
        <v>313</v>
      </c>
      <c r="C423" s="36" t="s">
        <v>35</v>
      </c>
      <c r="D423" s="36" t="s">
        <v>99</v>
      </c>
      <c r="E423" s="36" t="s">
        <v>72</v>
      </c>
      <c r="F423" s="48">
        <v>5452600</v>
      </c>
      <c r="G423" s="48">
        <v>5452600</v>
      </c>
      <c r="H423" s="48">
        <v>5452600</v>
      </c>
    </row>
    <row r="424" spans="1:8" ht="78.75">
      <c r="A424" s="93" t="s">
        <v>550</v>
      </c>
      <c r="B424" s="76" t="s">
        <v>313</v>
      </c>
      <c r="C424" s="36" t="s">
        <v>87</v>
      </c>
      <c r="D424" s="36" t="s">
        <v>99</v>
      </c>
      <c r="E424" s="36" t="s">
        <v>72</v>
      </c>
      <c r="F424" s="48">
        <v>35800</v>
      </c>
      <c r="G424" s="48">
        <v>35800</v>
      </c>
      <c r="H424" s="48">
        <v>35800</v>
      </c>
    </row>
    <row r="425" spans="1:8" ht="31.5">
      <c r="A425" s="95" t="s">
        <v>113</v>
      </c>
      <c r="B425" s="76" t="s">
        <v>314</v>
      </c>
      <c r="C425" s="36"/>
      <c r="D425" s="36"/>
      <c r="E425" s="36"/>
      <c r="F425" s="48">
        <f>SUM(F428+F426+F430+F432)</f>
        <v>3028432</v>
      </c>
      <c r="G425" s="48">
        <f t="shared" ref="G425:H425" si="79">SUM(G428+G426+G430+G432)</f>
        <v>3028432</v>
      </c>
      <c r="H425" s="48">
        <f t="shared" si="79"/>
        <v>3028432</v>
      </c>
    </row>
    <row r="426" spans="1:8" ht="31.5">
      <c r="A426" s="93" t="s">
        <v>195</v>
      </c>
      <c r="B426" s="76" t="s">
        <v>315</v>
      </c>
      <c r="C426" s="36"/>
      <c r="D426" s="36"/>
      <c r="E426" s="36"/>
      <c r="F426" s="48">
        <f>SUM(F427)</f>
        <v>100000</v>
      </c>
      <c r="G426" s="48">
        <f>SUM(G427)</f>
        <v>100000</v>
      </c>
      <c r="H426" s="48">
        <f>SUM(H427)</f>
        <v>100000</v>
      </c>
    </row>
    <row r="427" spans="1:8" ht="63">
      <c r="A427" s="93" t="s">
        <v>726</v>
      </c>
      <c r="B427" s="76" t="s">
        <v>315</v>
      </c>
      <c r="C427" s="36" t="s">
        <v>87</v>
      </c>
      <c r="D427" s="36" t="s">
        <v>99</v>
      </c>
      <c r="E427" s="36" t="s">
        <v>72</v>
      </c>
      <c r="F427" s="48">
        <v>100000</v>
      </c>
      <c r="G427" s="48">
        <v>100000</v>
      </c>
      <c r="H427" s="48">
        <v>100000</v>
      </c>
    </row>
    <row r="428" spans="1:8" ht="47.25">
      <c r="A428" s="93" t="s">
        <v>120</v>
      </c>
      <c r="B428" s="76" t="s">
        <v>316</v>
      </c>
      <c r="C428" s="36"/>
      <c r="D428" s="36"/>
      <c r="E428" s="36"/>
      <c r="F428" s="48">
        <f>SUM(F429)</f>
        <v>804200</v>
      </c>
      <c r="G428" s="48">
        <f>SUM(G429)</f>
        <v>804200</v>
      </c>
      <c r="H428" s="48">
        <f>SUM(H429)</f>
        <v>804200</v>
      </c>
    </row>
    <row r="429" spans="1:8" ht="78.75">
      <c r="A429" s="93" t="s">
        <v>551</v>
      </c>
      <c r="B429" s="76" t="s">
        <v>316</v>
      </c>
      <c r="C429" s="36" t="s">
        <v>87</v>
      </c>
      <c r="D429" s="36" t="s">
        <v>99</v>
      </c>
      <c r="E429" s="36" t="s">
        <v>71</v>
      </c>
      <c r="F429" s="48">
        <v>804200</v>
      </c>
      <c r="G429" s="48">
        <v>804200</v>
      </c>
      <c r="H429" s="48">
        <v>804200</v>
      </c>
    </row>
    <row r="430" spans="1:8" ht="204.75">
      <c r="A430" s="187" t="s">
        <v>905</v>
      </c>
      <c r="B430" s="76" t="s">
        <v>460</v>
      </c>
      <c r="C430" s="36"/>
      <c r="D430" s="36"/>
      <c r="E430" s="36"/>
      <c r="F430" s="48">
        <f>SUM(F431)</f>
        <v>177050</v>
      </c>
      <c r="G430" s="48">
        <f>SUM(G431)</f>
        <v>177050</v>
      </c>
      <c r="H430" s="48">
        <f>SUM(H431)</f>
        <v>177050</v>
      </c>
    </row>
    <row r="431" spans="1:8" ht="236.25">
      <c r="A431" s="93" t="s">
        <v>906</v>
      </c>
      <c r="B431" s="76" t="s">
        <v>460</v>
      </c>
      <c r="C431" s="36" t="s">
        <v>87</v>
      </c>
      <c r="D431" s="36" t="s">
        <v>99</v>
      </c>
      <c r="E431" s="36" t="s">
        <v>72</v>
      </c>
      <c r="F431" s="156">
        <v>177050</v>
      </c>
      <c r="G431" s="156">
        <v>177050</v>
      </c>
      <c r="H431" s="156">
        <v>177050</v>
      </c>
    </row>
    <row r="432" spans="1:8" ht="47.25">
      <c r="A432" s="93" t="s">
        <v>205</v>
      </c>
      <c r="B432" s="76" t="s">
        <v>890</v>
      </c>
      <c r="C432" s="36"/>
      <c r="D432" s="36"/>
      <c r="E432" s="36"/>
      <c r="F432" s="48">
        <f t="shared" ref="F432:H432" si="80">SUM(F433)</f>
        <v>1947182</v>
      </c>
      <c r="G432" s="48">
        <f t="shared" si="80"/>
        <v>1947182</v>
      </c>
      <c r="H432" s="48">
        <f t="shared" si="80"/>
        <v>1947182</v>
      </c>
    </row>
    <row r="433" spans="1:8" ht="78.75">
      <c r="A433" s="93" t="s">
        <v>891</v>
      </c>
      <c r="B433" s="76" t="s">
        <v>890</v>
      </c>
      <c r="C433" s="36" t="s">
        <v>87</v>
      </c>
      <c r="D433" s="36" t="s">
        <v>99</v>
      </c>
      <c r="E433" s="36" t="s">
        <v>72</v>
      </c>
      <c r="F433" s="86">
        <v>1947182</v>
      </c>
      <c r="G433" s="86">
        <v>1947182</v>
      </c>
      <c r="H433" s="86">
        <v>1947182</v>
      </c>
    </row>
    <row r="434" spans="1:8" ht="78.75">
      <c r="A434" s="98" t="s">
        <v>734</v>
      </c>
      <c r="B434" s="94" t="s">
        <v>348</v>
      </c>
      <c r="C434" s="37"/>
      <c r="D434" s="37"/>
      <c r="E434" s="37"/>
      <c r="F434" s="47">
        <f>SUM(F435+F439)</f>
        <v>19739700</v>
      </c>
      <c r="G434" s="47">
        <f>SUM(G435+G439)</f>
        <v>19751200</v>
      </c>
      <c r="H434" s="47">
        <f>SUM(H435+H439)</f>
        <v>19751200</v>
      </c>
    </row>
    <row r="435" spans="1:8" ht="15.75">
      <c r="A435" s="95" t="s">
        <v>38</v>
      </c>
      <c r="B435" s="76" t="s">
        <v>349</v>
      </c>
      <c r="C435" s="36"/>
      <c r="D435" s="36"/>
      <c r="E435" s="36"/>
      <c r="F435" s="48">
        <f>SUM(F436)</f>
        <v>17439700</v>
      </c>
      <c r="G435" s="48">
        <f>SUM(G436)</f>
        <v>17451200</v>
      </c>
      <c r="H435" s="48">
        <f>SUM(H436)</f>
        <v>17451200</v>
      </c>
    </row>
    <row r="436" spans="1:8" ht="31.5">
      <c r="A436" s="95" t="s">
        <v>36</v>
      </c>
      <c r="B436" s="76" t="s">
        <v>350</v>
      </c>
      <c r="C436" s="36"/>
      <c r="D436" s="36"/>
      <c r="E436" s="36"/>
      <c r="F436" s="48">
        <f>SUM(F437:F438)</f>
        <v>17439700</v>
      </c>
      <c r="G436" s="48">
        <f>SUM(G437:G438)</f>
        <v>17451200</v>
      </c>
      <c r="H436" s="48">
        <f>SUM(H437:H438)</f>
        <v>17451200</v>
      </c>
    </row>
    <row r="437" spans="1:8" ht="110.25">
      <c r="A437" s="93" t="s">
        <v>507</v>
      </c>
      <c r="B437" s="76" t="s">
        <v>350</v>
      </c>
      <c r="C437" s="36" t="s">
        <v>35</v>
      </c>
      <c r="D437" s="36" t="s">
        <v>97</v>
      </c>
      <c r="E437" s="36" t="s">
        <v>50</v>
      </c>
      <c r="F437" s="48">
        <v>16379800</v>
      </c>
      <c r="G437" s="48">
        <v>16379800</v>
      </c>
      <c r="H437" s="48">
        <v>16379800</v>
      </c>
    </row>
    <row r="438" spans="1:8" ht="63">
      <c r="A438" s="93" t="s">
        <v>537</v>
      </c>
      <c r="B438" s="76" t="s">
        <v>350</v>
      </c>
      <c r="C438" s="36" t="s">
        <v>87</v>
      </c>
      <c r="D438" s="36" t="s">
        <v>97</v>
      </c>
      <c r="E438" s="36" t="s">
        <v>50</v>
      </c>
      <c r="F438" s="48">
        <v>1059900</v>
      </c>
      <c r="G438" s="48">
        <v>1071400</v>
      </c>
      <c r="H438" s="48">
        <v>1071400</v>
      </c>
    </row>
    <row r="439" spans="1:8" ht="31.5">
      <c r="A439" s="95" t="s">
        <v>113</v>
      </c>
      <c r="B439" s="76" t="s">
        <v>351</v>
      </c>
      <c r="C439" s="36"/>
      <c r="D439" s="36"/>
      <c r="E439" s="36"/>
      <c r="F439" s="48">
        <f>SUM(F440+F442)</f>
        <v>2300000</v>
      </c>
      <c r="G439" s="48">
        <f>SUM(G440+G442)</f>
        <v>2300000</v>
      </c>
      <c r="H439" s="48">
        <f>SUM(H440+H442)</f>
        <v>2300000</v>
      </c>
    </row>
    <row r="440" spans="1:8" ht="47.25">
      <c r="A440" s="95" t="s">
        <v>206</v>
      </c>
      <c r="B440" s="76" t="s">
        <v>352</v>
      </c>
      <c r="C440" s="36"/>
      <c r="D440" s="36"/>
      <c r="E440" s="36"/>
      <c r="F440" s="48">
        <f>SUM(F441)</f>
        <v>1500000</v>
      </c>
      <c r="G440" s="48">
        <f>SUM(G441)</f>
        <v>1500000</v>
      </c>
      <c r="H440" s="48">
        <f>SUM(H441)</f>
        <v>1500000</v>
      </c>
    </row>
    <row r="441" spans="1:8" ht="78.75">
      <c r="A441" s="93" t="s">
        <v>552</v>
      </c>
      <c r="B441" s="76" t="s">
        <v>352</v>
      </c>
      <c r="C441" s="36" t="s">
        <v>87</v>
      </c>
      <c r="D441" s="36" t="s">
        <v>97</v>
      </c>
      <c r="E441" s="36" t="s">
        <v>50</v>
      </c>
      <c r="F441" s="48">
        <v>1500000</v>
      </c>
      <c r="G441" s="48">
        <v>1500000</v>
      </c>
      <c r="H441" s="48">
        <v>1500000</v>
      </c>
    </row>
    <row r="442" spans="1:8" ht="31.5">
      <c r="A442" s="81" t="s">
        <v>947</v>
      </c>
      <c r="B442" s="76" t="s">
        <v>353</v>
      </c>
      <c r="C442" s="36"/>
      <c r="D442" s="36"/>
      <c r="E442" s="36"/>
      <c r="F442" s="48">
        <f>SUM(F443:F443)</f>
        <v>800000</v>
      </c>
      <c r="G442" s="48">
        <f>SUM(G443:G443)</f>
        <v>800000</v>
      </c>
      <c r="H442" s="48">
        <f>SUM(H443:H443)</f>
        <v>800000</v>
      </c>
    </row>
    <row r="443" spans="1:8" ht="63">
      <c r="A443" s="93" t="s">
        <v>948</v>
      </c>
      <c r="B443" s="76" t="s">
        <v>353</v>
      </c>
      <c r="C443" s="36" t="s">
        <v>87</v>
      </c>
      <c r="D443" s="36" t="s">
        <v>97</v>
      </c>
      <c r="E443" s="36" t="s">
        <v>50</v>
      </c>
      <c r="F443" s="48">
        <v>800000</v>
      </c>
      <c r="G443" s="48">
        <v>800000</v>
      </c>
      <c r="H443" s="48">
        <v>800000</v>
      </c>
    </row>
    <row r="444" spans="1:8" ht="63">
      <c r="A444" s="98" t="s">
        <v>775</v>
      </c>
      <c r="B444" s="94" t="s">
        <v>404</v>
      </c>
      <c r="C444" s="37"/>
      <c r="D444" s="37"/>
      <c r="E444" s="37"/>
      <c r="F444" s="47">
        <f>SUM(F445)</f>
        <v>40000</v>
      </c>
      <c r="G444" s="47">
        <f>SUM(G445)</f>
        <v>40000</v>
      </c>
      <c r="H444" s="47">
        <f>SUM(H445)</f>
        <v>40000</v>
      </c>
    </row>
    <row r="445" spans="1:8" ht="31.5">
      <c r="A445" s="93" t="s">
        <v>113</v>
      </c>
      <c r="B445" s="76" t="s">
        <v>405</v>
      </c>
      <c r="C445" s="39"/>
      <c r="D445" s="44"/>
      <c r="E445" s="44"/>
      <c r="F445" s="48">
        <f t="shared" ref="F445:H446" si="81">SUM(F446:F446)</f>
        <v>40000</v>
      </c>
      <c r="G445" s="48">
        <f t="shared" si="81"/>
        <v>40000</v>
      </c>
      <c r="H445" s="48">
        <f t="shared" si="81"/>
        <v>40000</v>
      </c>
    </row>
    <row r="446" spans="1:8" ht="63">
      <c r="A446" s="93" t="s">
        <v>406</v>
      </c>
      <c r="B446" s="76" t="s">
        <v>407</v>
      </c>
      <c r="C446" s="39"/>
      <c r="D446" s="44"/>
      <c r="E446" s="44"/>
      <c r="F446" s="48">
        <f t="shared" si="81"/>
        <v>40000</v>
      </c>
      <c r="G446" s="48">
        <f t="shared" si="81"/>
        <v>40000</v>
      </c>
      <c r="H446" s="48">
        <f t="shared" si="81"/>
        <v>40000</v>
      </c>
    </row>
    <row r="447" spans="1:8" ht="94.5">
      <c r="A447" s="93" t="s">
        <v>553</v>
      </c>
      <c r="B447" s="76" t="s">
        <v>407</v>
      </c>
      <c r="C447" s="39" t="s">
        <v>87</v>
      </c>
      <c r="D447" s="39" t="s">
        <v>97</v>
      </c>
      <c r="E447" s="39" t="s">
        <v>50</v>
      </c>
      <c r="F447" s="48">
        <v>40000</v>
      </c>
      <c r="G447" s="48">
        <v>40000</v>
      </c>
      <c r="H447" s="48">
        <v>40000</v>
      </c>
    </row>
    <row r="448" spans="1:8" ht="63">
      <c r="A448" s="98" t="s">
        <v>776</v>
      </c>
      <c r="B448" s="94" t="s">
        <v>326</v>
      </c>
      <c r="C448" s="37"/>
      <c r="D448" s="37"/>
      <c r="E448" s="37"/>
      <c r="F448" s="47">
        <f>SUM(F449)</f>
        <v>215000</v>
      </c>
      <c r="G448" s="47">
        <f>SUM(G449)</f>
        <v>215000</v>
      </c>
      <c r="H448" s="47">
        <f>SUM(H449)</f>
        <v>215000</v>
      </c>
    </row>
    <row r="449" spans="1:8" ht="31.5">
      <c r="A449" s="95" t="s">
        <v>113</v>
      </c>
      <c r="B449" s="76" t="s">
        <v>327</v>
      </c>
      <c r="C449" s="36"/>
      <c r="D449" s="36"/>
      <c r="E449" s="36"/>
      <c r="F449" s="48">
        <f>SUM(F450:F450)</f>
        <v>215000</v>
      </c>
      <c r="G449" s="48">
        <f>SUM(G450:G450)</f>
        <v>215000</v>
      </c>
      <c r="H449" s="48">
        <f>SUM(H450:H450)</f>
        <v>215000</v>
      </c>
    </row>
    <row r="450" spans="1:8" ht="31.5">
      <c r="A450" s="95" t="s">
        <v>204</v>
      </c>
      <c r="B450" s="76" t="s">
        <v>328</v>
      </c>
      <c r="C450" s="36"/>
      <c r="D450" s="36"/>
      <c r="E450" s="36"/>
      <c r="F450" s="48">
        <f>SUM(F451)</f>
        <v>215000</v>
      </c>
      <c r="G450" s="48">
        <f>SUM(G451)</f>
        <v>215000</v>
      </c>
      <c r="H450" s="48">
        <f>SUM(H451)</f>
        <v>215000</v>
      </c>
    </row>
    <row r="451" spans="1:8" ht="63">
      <c r="A451" s="93" t="s">
        <v>554</v>
      </c>
      <c r="B451" s="76" t="s">
        <v>328</v>
      </c>
      <c r="C451" s="36" t="s">
        <v>87</v>
      </c>
      <c r="D451" s="36" t="s">
        <v>101</v>
      </c>
      <c r="E451" s="36" t="s">
        <v>74</v>
      </c>
      <c r="F451" s="48">
        <v>215000</v>
      </c>
      <c r="G451" s="48">
        <v>215000</v>
      </c>
      <c r="H451" s="48">
        <v>215000</v>
      </c>
    </row>
    <row r="452" spans="1:8" ht="47.25">
      <c r="A452" s="27" t="s">
        <v>777</v>
      </c>
      <c r="B452" s="21" t="s">
        <v>646</v>
      </c>
      <c r="C452" s="43"/>
      <c r="D452" s="43"/>
      <c r="E452" s="43"/>
      <c r="F452" s="47">
        <f t="shared" ref="F452:H452" si="82">SUM(F453)</f>
        <v>11225413.67</v>
      </c>
      <c r="G452" s="47">
        <f t="shared" si="82"/>
        <v>10778329.300000001</v>
      </c>
      <c r="H452" s="47">
        <f t="shared" si="82"/>
        <v>10899186.789999999</v>
      </c>
    </row>
    <row r="453" spans="1:8" ht="31.5">
      <c r="A453" s="111" t="s">
        <v>647</v>
      </c>
      <c r="B453" s="31" t="s">
        <v>649</v>
      </c>
      <c r="C453" s="39"/>
      <c r="D453" s="39"/>
      <c r="E453" s="39"/>
      <c r="F453" s="48">
        <f t="shared" ref="F453:H453" si="83">SUM(F454)</f>
        <v>11225413.67</v>
      </c>
      <c r="G453" s="48">
        <f t="shared" si="83"/>
        <v>10778329.300000001</v>
      </c>
      <c r="H453" s="48">
        <f t="shared" si="83"/>
        <v>10899186.789999999</v>
      </c>
    </row>
    <row r="454" spans="1:8" ht="31.5">
      <c r="A454" s="111" t="s">
        <v>648</v>
      </c>
      <c r="B454" s="31" t="s">
        <v>650</v>
      </c>
      <c r="C454" s="39"/>
      <c r="D454" s="39"/>
      <c r="E454" s="39"/>
      <c r="F454" s="48">
        <f t="shared" ref="F454:H454" si="84">SUM(F455)</f>
        <v>11225413.67</v>
      </c>
      <c r="G454" s="48">
        <f t="shared" si="84"/>
        <v>10778329.300000001</v>
      </c>
      <c r="H454" s="48">
        <f t="shared" si="84"/>
        <v>10899186.789999999</v>
      </c>
    </row>
    <row r="455" spans="1:8" ht="63">
      <c r="A455" s="30" t="s">
        <v>727</v>
      </c>
      <c r="B455" s="31" t="s">
        <v>650</v>
      </c>
      <c r="C455" s="36" t="s">
        <v>87</v>
      </c>
      <c r="D455" s="112" t="s">
        <v>102</v>
      </c>
      <c r="E455" s="112" t="s">
        <v>99</v>
      </c>
      <c r="F455" s="54">
        <v>11225413.67</v>
      </c>
      <c r="G455" s="54">
        <v>10778329.300000001</v>
      </c>
      <c r="H455" s="54">
        <v>10899186.789999999</v>
      </c>
    </row>
    <row r="456" spans="1:8" ht="47.25">
      <c r="A456" s="59" t="s">
        <v>778</v>
      </c>
      <c r="B456" s="94" t="s">
        <v>196</v>
      </c>
      <c r="C456" s="43"/>
      <c r="D456" s="43"/>
      <c r="E456" s="43"/>
      <c r="F456" s="47">
        <v>40000</v>
      </c>
      <c r="G456" s="47">
        <v>40000</v>
      </c>
      <c r="H456" s="47">
        <v>40000</v>
      </c>
    </row>
    <row r="457" spans="1:8" ht="31.5">
      <c r="A457" s="77" t="s">
        <v>113</v>
      </c>
      <c r="B457" s="76" t="s">
        <v>197</v>
      </c>
      <c r="C457" s="39"/>
      <c r="D457" s="39"/>
      <c r="E457" s="39"/>
      <c r="F457" s="48">
        <v>40000</v>
      </c>
      <c r="G457" s="48">
        <v>40000</v>
      </c>
      <c r="H457" s="48">
        <v>40000</v>
      </c>
    </row>
    <row r="458" spans="1:8" ht="15.75">
      <c r="A458" s="73" t="s">
        <v>171</v>
      </c>
      <c r="B458" s="76" t="s">
        <v>600</v>
      </c>
      <c r="C458" s="39"/>
      <c r="D458" s="39"/>
      <c r="E458" s="39"/>
      <c r="F458" s="48">
        <v>40000</v>
      </c>
      <c r="G458" s="48">
        <v>40000</v>
      </c>
      <c r="H458" s="48">
        <v>40000</v>
      </c>
    </row>
    <row r="459" spans="1:8" ht="31.5">
      <c r="A459" s="77" t="s">
        <v>151</v>
      </c>
      <c r="B459" s="76" t="s">
        <v>600</v>
      </c>
      <c r="C459" s="39" t="s">
        <v>87</v>
      </c>
      <c r="D459" s="39" t="s">
        <v>97</v>
      </c>
      <c r="E459" s="39" t="s">
        <v>50</v>
      </c>
      <c r="F459" s="48">
        <v>40000</v>
      </c>
      <c r="G459" s="48">
        <v>40000</v>
      </c>
      <c r="H459" s="48">
        <v>40000</v>
      </c>
    </row>
    <row r="460" spans="1:8" ht="47.25">
      <c r="A460" s="97" t="s">
        <v>779</v>
      </c>
      <c r="B460" s="94" t="s">
        <v>419</v>
      </c>
      <c r="C460" s="43"/>
      <c r="D460" s="43"/>
      <c r="E460" s="43"/>
      <c r="F460" s="47">
        <f>SUM(F461)</f>
        <v>40000</v>
      </c>
      <c r="G460" s="47">
        <f>SUM(G461)</f>
        <v>40000</v>
      </c>
      <c r="H460" s="47">
        <f>SUM(H461)</f>
        <v>40000</v>
      </c>
    </row>
    <row r="461" spans="1:8" ht="31.5">
      <c r="A461" s="93" t="s">
        <v>113</v>
      </c>
      <c r="B461" s="76" t="s">
        <v>420</v>
      </c>
      <c r="C461" s="39"/>
      <c r="D461" s="39"/>
      <c r="E461" s="39"/>
      <c r="F461" s="48">
        <f>SUM(F462:F462)</f>
        <v>40000</v>
      </c>
      <c r="G461" s="48">
        <f>SUM(G462:G462)</f>
        <v>40000</v>
      </c>
      <c r="H461" s="48">
        <f>SUM(H462:H462)</f>
        <v>40000</v>
      </c>
    </row>
    <row r="462" spans="1:8" ht="15.75">
      <c r="A462" s="95" t="s">
        <v>30</v>
      </c>
      <c r="B462" s="76" t="s">
        <v>421</v>
      </c>
      <c r="C462" s="39"/>
      <c r="D462" s="39"/>
      <c r="E462" s="39"/>
      <c r="F462" s="48">
        <f>SUM(F463)</f>
        <v>40000</v>
      </c>
      <c r="G462" s="48">
        <f>SUM(G463)</f>
        <v>40000</v>
      </c>
      <c r="H462" s="48">
        <f>SUM(H463)</f>
        <v>40000</v>
      </c>
    </row>
    <row r="463" spans="1:8" ht="47.25">
      <c r="A463" s="93" t="s">
        <v>728</v>
      </c>
      <c r="B463" s="76" t="s">
        <v>421</v>
      </c>
      <c r="C463" s="39" t="s">
        <v>87</v>
      </c>
      <c r="D463" s="39" t="s">
        <v>97</v>
      </c>
      <c r="E463" s="39" t="s">
        <v>50</v>
      </c>
      <c r="F463" s="48">
        <v>40000</v>
      </c>
      <c r="G463" s="48">
        <v>40000</v>
      </c>
      <c r="H463" s="48">
        <v>40000</v>
      </c>
    </row>
    <row r="464" spans="1:8" ht="47.25">
      <c r="A464" s="97" t="s">
        <v>780</v>
      </c>
      <c r="B464" s="94" t="s">
        <v>339</v>
      </c>
      <c r="C464" s="37"/>
      <c r="D464" s="37"/>
      <c r="E464" s="37"/>
      <c r="F464" s="47">
        <f>SUM(F465)</f>
        <v>104832322.31999999</v>
      </c>
      <c r="G464" s="47"/>
      <c r="H464" s="47"/>
    </row>
    <row r="465" spans="1:8" ht="31.5">
      <c r="A465" s="95" t="s">
        <v>67</v>
      </c>
      <c r="B465" s="76" t="s">
        <v>340</v>
      </c>
      <c r="C465" s="36"/>
      <c r="D465" s="36"/>
      <c r="E465" s="36"/>
      <c r="F465" s="48">
        <f>SUM(F466)</f>
        <v>104832322.31999999</v>
      </c>
      <c r="G465" s="48"/>
      <c r="H465" s="48"/>
    </row>
    <row r="466" spans="1:8" ht="15.75">
      <c r="A466" s="95" t="s">
        <v>208</v>
      </c>
      <c r="B466" s="76" t="s">
        <v>468</v>
      </c>
      <c r="C466" s="36"/>
      <c r="D466" s="36"/>
      <c r="E466" s="36"/>
      <c r="F466" s="48">
        <f>SUM(F467)</f>
        <v>104832322.31999999</v>
      </c>
      <c r="G466" s="48"/>
      <c r="H466" s="48"/>
    </row>
    <row r="467" spans="1:8" ht="47.25">
      <c r="A467" s="95" t="s">
        <v>555</v>
      </c>
      <c r="B467" s="76" t="s">
        <v>468</v>
      </c>
      <c r="C467" s="36" t="s">
        <v>141</v>
      </c>
      <c r="D467" s="36" t="s">
        <v>104</v>
      </c>
      <c r="E467" s="36" t="s">
        <v>71</v>
      </c>
      <c r="F467" s="54">
        <v>104832322.31999999</v>
      </c>
      <c r="G467" s="48"/>
      <c r="H467" s="48"/>
    </row>
    <row r="468" spans="1:8" ht="47.25">
      <c r="A468" s="98" t="s">
        <v>781</v>
      </c>
      <c r="B468" s="94" t="s">
        <v>198</v>
      </c>
      <c r="C468" s="43"/>
      <c r="D468" s="43"/>
      <c r="E468" s="43"/>
      <c r="F468" s="47">
        <f t="shared" ref="F468:H469" si="85">SUM(F469)</f>
        <v>9971474.4199999999</v>
      </c>
      <c r="G468" s="47">
        <f t="shared" si="85"/>
        <v>9971474.4199999999</v>
      </c>
      <c r="H468" s="47">
        <f t="shared" si="85"/>
        <v>9971474.4199999999</v>
      </c>
    </row>
    <row r="469" spans="1:8" ht="31.5">
      <c r="A469" s="93" t="s">
        <v>113</v>
      </c>
      <c r="B469" s="76" t="s">
        <v>199</v>
      </c>
      <c r="C469" s="39"/>
      <c r="D469" s="39"/>
      <c r="E469" s="39"/>
      <c r="F469" s="48">
        <f>SUM(F470)</f>
        <v>9971474.4199999999</v>
      </c>
      <c r="G469" s="48">
        <f t="shared" si="85"/>
        <v>9971474.4199999999</v>
      </c>
      <c r="H469" s="48">
        <f t="shared" si="85"/>
        <v>9971474.4199999999</v>
      </c>
    </row>
    <row r="470" spans="1:8" ht="63">
      <c r="A470" s="88" t="s">
        <v>570</v>
      </c>
      <c r="B470" s="76" t="s">
        <v>464</v>
      </c>
      <c r="C470" s="39"/>
      <c r="D470" s="39"/>
      <c r="E470" s="39"/>
      <c r="F470" s="48">
        <f>SUM(F471:F471)</f>
        <v>9971474.4199999999</v>
      </c>
      <c r="G470" s="48">
        <f>SUM(G471:G471)</f>
        <v>9971474.4199999999</v>
      </c>
      <c r="H470" s="48">
        <f>SUM(H471:H471)</f>
        <v>9971474.4199999999</v>
      </c>
    </row>
    <row r="471" spans="1:8" ht="94.5">
      <c r="A471" s="93" t="s">
        <v>571</v>
      </c>
      <c r="B471" s="76" t="s">
        <v>464</v>
      </c>
      <c r="C471" s="39" t="s">
        <v>87</v>
      </c>
      <c r="D471" s="39" t="s">
        <v>101</v>
      </c>
      <c r="E471" s="39" t="s">
        <v>76</v>
      </c>
      <c r="F471" s="86">
        <v>9971474.4199999999</v>
      </c>
      <c r="G471" s="86">
        <v>9971474.4199999999</v>
      </c>
      <c r="H471" s="86">
        <v>9971474.4199999999</v>
      </c>
    </row>
    <row r="472" spans="1:8" ht="63">
      <c r="A472" s="98" t="s">
        <v>782</v>
      </c>
      <c r="B472" s="94" t="s">
        <v>414</v>
      </c>
      <c r="C472" s="43"/>
      <c r="D472" s="43"/>
      <c r="E472" s="43"/>
      <c r="F472" s="47">
        <f>SUM(F473)</f>
        <v>30000</v>
      </c>
      <c r="G472" s="47">
        <f>SUM(G473)</f>
        <v>30000</v>
      </c>
      <c r="H472" s="47">
        <f>SUM(H473)</f>
        <v>30000</v>
      </c>
    </row>
    <row r="473" spans="1:8" ht="31.5">
      <c r="A473" s="93" t="s">
        <v>113</v>
      </c>
      <c r="B473" s="76" t="s">
        <v>415</v>
      </c>
      <c r="C473" s="39"/>
      <c r="D473" s="39"/>
      <c r="E473" s="39"/>
      <c r="F473" s="48">
        <f>SUM(F474:F474)</f>
        <v>30000</v>
      </c>
      <c r="G473" s="48">
        <f>SUM(G474:G474)</f>
        <v>30000</v>
      </c>
      <c r="H473" s="48">
        <f>SUM(H474:H474)</f>
        <v>30000</v>
      </c>
    </row>
    <row r="474" spans="1:8" ht="31.5">
      <c r="A474" s="93" t="s">
        <v>418</v>
      </c>
      <c r="B474" s="76" t="s">
        <v>422</v>
      </c>
      <c r="C474" s="39"/>
      <c r="D474" s="39"/>
      <c r="E474" s="39"/>
      <c r="F474" s="48">
        <f>SUM(F475)</f>
        <v>30000</v>
      </c>
      <c r="G474" s="48">
        <f>SUM(G475)</f>
        <v>30000</v>
      </c>
      <c r="H474" s="48">
        <f>SUM(H475)</f>
        <v>30000</v>
      </c>
    </row>
    <row r="475" spans="1:8" ht="63">
      <c r="A475" s="93" t="s">
        <v>556</v>
      </c>
      <c r="B475" s="76" t="s">
        <v>422</v>
      </c>
      <c r="C475" s="39" t="s">
        <v>87</v>
      </c>
      <c r="D475" s="39" t="s">
        <v>97</v>
      </c>
      <c r="E475" s="39" t="s">
        <v>50</v>
      </c>
      <c r="F475" s="48">
        <v>30000</v>
      </c>
      <c r="G475" s="48">
        <v>30000</v>
      </c>
      <c r="H475" s="48">
        <v>30000</v>
      </c>
    </row>
    <row r="476" spans="1:8" ht="47.25">
      <c r="A476" s="98" t="s">
        <v>783</v>
      </c>
      <c r="B476" s="94" t="s">
        <v>474</v>
      </c>
      <c r="C476" s="43"/>
      <c r="D476" s="43"/>
      <c r="E476" s="43"/>
      <c r="F476" s="47">
        <f t="shared" ref="F476:H478" si="86">SUM(F477)</f>
        <v>26235542.120000001</v>
      </c>
      <c r="G476" s="47">
        <f t="shared" si="86"/>
        <v>24923774.02</v>
      </c>
      <c r="H476" s="47">
        <f t="shared" si="86"/>
        <v>23611987.920000002</v>
      </c>
    </row>
    <row r="477" spans="1:8" ht="31.5">
      <c r="A477" s="95" t="s">
        <v>113</v>
      </c>
      <c r="B477" s="76" t="s">
        <v>475</v>
      </c>
      <c r="C477" s="39"/>
      <c r="D477" s="39"/>
      <c r="E477" s="39"/>
      <c r="F477" s="48">
        <f t="shared" si="86"/>
        <v>26235542.120000001</v>
      </c>
      <c r="G477" s="48">
        <f t="shared" si="86"/>
        <v>24923774.02</v>
      </c>
      <c r="H477" s="48">
        <f t="shared" si="86"/>
        <v>23611987.920000002</v>
      </c>
    </row>
    <row r="478" spans="1:8" ht="15.75">
      <c r="A478" s="93" t="s">
        <v>209</v>
      </c>
      <c r="B478" s="76" t="s">
        <v>476</v>
      </c>
      <c r="C478" s="39"/>
      <c r="D478" s="39"/>
      <c r="E478" s="39"/>
      <c r="F478" s="48">
        <f t="shared" si="86"/>
        <v>26235542.120000001</v>
      </c>
      <c r="G478" s="48">
        <f t="shared" si="86"/>
        <v>24923774.02</v>
      </c>
      <c r="H478" s="48">
        <f t="shared" si="86"/>
        <v>23611987.920000002</v>
      </c>
    </row>
    <row r="479" spans="1:8" ht="47.25">
      <c r="A479" s="93" t="s">
        <v>557</v>
      </c>
      <c r="B479" s="76" t="s">
        <v>476</v>
      </c>
      <c r="C479" s="39" t="s">
        <v>87</v>
      </c>
      <c r="D479" s="36" t="s">
        <v>102</v>
      </c>
      <c r="E479" s="36" t="s">
        <v>99</v>
      </c>
      <c r="F479" s="48">
        <v>26235542.120000001</v>
      </c>
      <c r="G479" s="48">
        <v>24923774.02</v>
      </c>
      <c r="H479" s="48">
        <v>23611987.920000002</v>
      </c>
    </row>
    <row r="480" spans="1:8" ht="78.75">
      <c r="A480" s="117" t="s">
        <v>784</v>
      </c>
      <c r="B480" s="118" t="s">
        <v>651</v>
      </c>
      <c r="C480" s="21"/>
      <c r="D480" s="43"/>
      <c r="E480" s="43"/>
      <c r="F480" s="101">
        <f>SUM(F481)</f>
        <v>40000</v>
      </c>
      <c r="G480" s="101">
        <f t="shared" ref="G480:H480" si="87">SUM(G481)</f>
        <v>40000</v>
      </c>
      <c r="H480" s="101">
        <f t="shared" si="87"/>
        <v>40000</v>
      </c>
    </row>
    <row r="481" spans="1:8" ht="31.5">
      <c r="A481" s="46" t="s">
        <v>113</v>
      </c>
      <c r="B481" s="114" t="s">
        <v>652</v>
      </c>
      <c r="C481" s="31"/>
      <c r="D481" s="39"/>
      <c r="E481" s="39"/>
      <c r="F481" s="56">
        <f>SUM(F482)</f>
        <v>40000</v>
      </c>
      <c r="G481" s="56">
        <f>SUM(G482)</f>
        <v>40000</v>
      </c>
      <c r="H481" s="56">
        <f>SUM(H482)</f>
        <v>40000</v>
      </c>
    </row>
    <row r="482" spans="1:8" ht="47.25">
      <c r="A482" s="46" t="s">
        <v>653</v>
      </c>
      <c r="B482" s="114" t="s">
        <v>654</v>
      </c>
      <c r="C482" s="31"/>
      <c r="D482" s="39"/>
      <c r="E482" s="39"/>
      <c r="F482" s="56">
        <f>SUM(F483)</f>
        <v>40000</v>
      </c>
      <c r="G482" s="56">
        <f t="shared" ref="G482:H482" si="88">SUM(G483)</f>
        <v>40000</v>
      </c>
      <c r="H482" s="56">
        <f t="shared" si="88"/>
        <v>40000</v>
      </c>
    </row>
    <row r="483" spans="1:8" ht="78.75">
      <c r="A483" s="46" t="s">
        <v>729</v>
      </c>
      <c r="B483" s="114" t="s">
        <v>654</v>
      </c>
      <c r="C483" s="31" t="s">
        <v>87</v>
      </c>
      <c r="D483" s="39" t="s">
        <v>97</v>
      </c>
      <c r="E483" s="39" t="s">
        <v>50</v>
      </c>
      <c r="F483" s="56">
        <v>40000</v>
      </c>
      <c r="G483" s="56">
        <v>40000</v>
      </c>
      <c r="H483" s="56">
        <v>40000</v>
      </c>
    </row>
    <row r="484" spans="1:8" ht="47.25">
      <c r="A484" s="59" t="s">
        <v>963</v>
      </c>
      <c r="B484" s="64" t="s">
        <v>915</v>
      </c>
      <c r="C484" s="39"/>
      <c r="D484" s="36"/>
      <c r="E484" s="36"/>
      <c r="F484" s="63">
        <f>SUM(F485)</f>
        <v>25703000</v>
      </c>
      <c r="G484" s="63">
        <f t="shared" ref="G484:H484" si="89">SUM(G485)</f>
        <v>26503200</v>
      </c>
      <c r="H484" s="63">
        <f t="shared" si="89"/>
        <v>26503200</v>
      </c>
    </row>
    <row r="485" spans="1:8" ht="31.5">
      <c r="A485" s="87" t="s">
        <v>113</v>
      </c>
      <c r="B485" s="74" t="s">
        <v>920</v>
      </c>
      <c r="C485" s="39"/>
      <c r="D485" s="36"/>
      <c r="E485" s="36"/>
      <c r="F485" s="54">
        <f>SUM(F486+F488+F490)</f>
        <v>25703000</v>
      </c>
      <c r="G485" s="54">
        <f t="shared" ref="G485" si="90">SUM(G486+G488+G490)</f>
        <v>26503200</v>
      </c>
      <c r="H485" s="54">
        <f t="shared" ref="H485" si="91">SUM(H486+H488+H490)</f>
        <v>26503200</v>
      </c>
    </row>
    <row r="486" spans="1:8" ht="15.75">
      <c r="A486" s="46" t="s">
        <v>892</v>
      </c>
      <c r="B486" s="74" t="s">
        <v>921</v>
      </c>
      <c r="C486" s="39"/>
      <c r="D486" s="36"/>
      <c r="E486" s="36"/>
      <c r="F486" s="54">
        <f t="shared" ref="F486:H486" si="92">SUM(F487)</f>
        <v>20003000</v>
      </c>
      <c r="G486" s="54">
        <f t="shared" si="92"/>
        <v>20803200</v>
      </c>
      <c r="H486" s="54">
        <f t="shared" si="92"/>
        <v>20803200</v>
      </c>
    </row>
    <row r="487" spans="1:8" ht="47.25">
      <c r="A487" s="46" t="s">
        <v>924</v>
      </c>
      <c r="B487" s="74" t="s">
        <v>921</v>
      </c>
      <c r="C487" s="31" t="s">
        <v>87</v>
      </c>
      <c r="D487" s="39" t="s">
        <v>102</v>
      </c>
      <c r="E487" s="39" t="s">
        <v>99</v>
      </c>
      <c r="F487" s="54">
        <v>20003000</v>
      </c>
      <c r="G487" s="54">
        <v>20803200</v>
      </c>
      <c r="H487" s="54">
        <v>20803200</v>
      </c>
    </row>
    <row r="488" spans="1:8" ht="31.5">
      <c r="A488" s="46" t="s">
        <v>17</v>
      </c>
      <c r="B488" s="74" t="s">
        <v>922</v>
      </c>
      <c r="C488" s="31"/>
      <c r="D488" s="39"/>
      <c r="E488" s="39"/>
      <c r="F488" s="54">
        <f t="shared" ref="F488:H488" si="93">SUM(F489)</f>
        <v>700000</v>
      </c>
      <c r="G488" s="54">
        <f t="shared" si="93"/>
        <v>700000</v>
      </c>
      <c r="H488" s="54">
        <f t="shared" si="93"/>
        <v>700000</v>
      </c>
    </row>
    <row r="489" spans="1:8" ht="63">
      <c r="A489" s="46" t="s">
        <v>925</v>
      </c>
      <c r="B489" s="74" t="s">
        <v>922</v>
      </c>
      <c r="C489" s="31" t="s">
        <v>87</v>
      </c>
      <c r="D489" s="39" t="s">
        <v>102</v>
      </c>
      <c r="E489" s="39" t="s">
        <v>99</v>
      </c>
      <c r="F489" s="54">
        <v>700000</v>
      </c>
      <c r="G489" s="54">
        <v>700000</v>
      </c>
      <c r="H489" s="54">
        <v>700000</v>
      </c>
    </row>
    <row r="490" spans="1:8" ht="15.75">
      <c r="A490" s="46" t="s">
        <v>893</v>
      </c>
      <c r="B490" s="74" t="s">
        <v>923</v>
      </c>
      <c r="C490" s="31"/>
      <c r="D490" s="39"/>
      <c r="E490" s="39"/>
      <c r="F490" s="54">
        <f t="shared" ref="F490:H490" si="94">SUM(F491)</f>
        <v>5000000</v>
      </c>
      <c r="G490" s="54">
        <f t="shared" si="94"/>
        <v>5000000</v>
      </c>
      <c r="H490" s="54">
        <f t="shared" si="94"/>
        <v>5000000</v>
      </c>
    </row>
    <row r="491" spans="1:8" ht="47.25">
      <c r="A491" s="46" t="s">
        <v>926</v>
      </c>
      <c r="B491" s="74" t="s">
        <v>923</v>
      </c>
      <c r="C491" s="31" t="s">
        <v>87</v>
      </c>
      <c r="D491" s="39" t="s">
        <v>102</v>
      </c>
      <c r="E491" s="39" t="s">
        <v>99</v>
      </c>
      <c r="F491" s="54">
        <v>5000000</v>
      </c>
      <c r="G491" s="54">
        <v>5000000</v>
      </c>
      <c r="H491" s="54">
        <v>5000000</v>
      </c>
    </row>
    <row r="492" spans="1:8" ht="15.75">
      <c r="A492" s="97" t="s">
        <v>39</v>
      </c>
      <c r="B492" s="94" t="s">
        <v>215</v>
      </c>
      <c r="C492" s="37"/>
      <c r="D492" s="37"/>
      <c r="E492" s="37"/>
      <c r="F492" s="47">
        <f>SUM(F493+F547+F552)</f>
        <v>333028021.18000001</v>
      </c>
      <c r="G492" s="47">
        <f t="shared" ref="G492:H492" si="95">SUM(G493+G547+G552)</f>
        <v>362086104.87</v>
      </c>
      <c r="H492" s="47">
        <f t="shared" si="95"/>
        <v>388632088.5</v>
      </c>
    </row>
    <row r="493" spans="1:8" ht="15.75">
      <c r="A493" s="95" t="s">
        <v>38</v>
      </c>
      <c r="B493" s="76" t="s">
        <v>216</v>
      </c>
      <c r="C493" s="36"/>
      <c r="D493" s="36"/>
      <c r="E493" s="36"/>
      <c r="F493" s="48">
        <f>SUM(F494+F498+F500+F510+F512+F522+F524+F533+F535+F545+F541+F526+F519+F538+F543+F528+F530+F508+F496)</f>
        <v>163048721.18000001</v>
      </c>
      <c r="G493" s="48">
        <f t="shared" ref="G493:H493" si="96">SUM(G494+G498+G500+G510+G512+G522+G524+G533+G535+G545+G541+G526+G519+G538+G543+G528+G530+G508)</f>
        <v>166990104.87</v>
      </c>
      <c r="H493" s="48">
        <f t="shared" si="96"/>
        <v>168536088.50000003</v>
      </c>
    </row>
    <row r="494" spans="1:8" ht="15.75">
      <c r="A494" s="95" t="s">
        <v>121</v>
      </c>
      <c r="B494" s="76" t="s">
        <v>231</v>
      </c>
      <c r="C494" s="36"/>
      <c r="D494" s="36"/>
      <c r="E494" s="36"/>
      <c r="F494" s="48">
        <f>SUM(F495)</f>
        <v>3000000</v>
      </c>
      <c r="G494" s="48">
        <f t="shared" ref="G494:H494" si="97">SUM(G495)</f>
        <v>20005200</v>
      </c>
      <c r="H494" s="48">
        <f t="shared" si="97"/>
        <v>20005200</v>
      </c>
    </row>
    <row r="495" spans="1:8" ht="31.5">
      <c r="A495" s="93" t="s">
        <v>558</v>
      </c>
      <c r="B495" s="76" t="s">
        <v>231</v>
      </c>
      <c r="C495" s="36" t="s">
        <v>145</v>
      </c>
      <c r="D495" s="36" t="s">
        <v>101</v>
      </c>
      <c r="E495" s="36" t="s">
        <v>97</v>
      </c>
      <c r="F495" s="54">
        <v>3000000</v>
      </c>
      <c r="G495" s="48">
        <v>20005200</v>
      </c>
      <c r="H495" s="48">
        <v>20005200</v>
      </c>
    </row>
    <row r="496" spans="1:8" ht="31.5">
      <c r="A496" s="93" t="s">
        <v>960</v>
      </c>
      <c r="B496" s="76" t="s">
        <v>962</v>
      </c>
      <c r="C496" s="36"/>
      <c r="D496" s="36"/>
      <c r="E496" s="36"/>
      <c r="F496" s="48">
        <f>SUM(F497)</f>
        <v>8000000</v>
      </c>
      <c r="G496" s="48"/>
      <c r="H496" s="48"/>
    </row>
    <row r="497" spans="1:8" ht="47.25">
      <c r="A497" s="93" t="s">
        <v>961</v>
      </c>
      <c r="B497" s="76" t="s">
        <v>962</v>
      </c>
      <c r="C497" s="36" t="s">
        <v>145</v>
      </c>
      <c r="D497" s="36" t="s">
        <v>97</v>
      </c>
      <c r="E497" s="36" t="s">
        <v>50</v>
      </c>
      <c r="F497" s="54">
        <v>8000000</v>
      </c>
      <c r="G497" s="48"/>
      <c r="H497" s="48"/>
    </row>
    <row r="498" spans="1:8" ht="31.5">
      <c r="A498" s="95" t="s">
        <v>116</v>
      </c>
      <c r="B498" s="76" t="s">
        <v>230</v>
      </c>
      <c r="C498" s="36"/>
      <c r="D498" s="36"/>
      <c r="E498" s="36"/>
      <c r="F498" s="48">
        <f>SUM(F499)</f>
        <v>3000000</v>
      </c>
      <c r="G498" s="48"/>
      <c r="H498" s="48"/>
    </row>
    <row r="499" spans="1:8" ht="31.5">
      <c r="A499" s="93" t="s">
        <v>559</v>
      </c>
      <c r="B499" s="76" t="s">
        <v>230</v>
      </c>
      <c r="C499" s="36" t="s">
        <v>145</v>
      </c>
      <c r="D499" s="36" t="s">
        <v>97</v>
      </c>
      <c r="E499" s="36" t="s">
        <v>77</v>
      </c>
      <c r="F499" s="48">
        <v>3000000</v>
      </c>
      <c r="G499" s="48"/>
      <c r="H499" s="48"/>
    </row>
    <row r="500" spans="1:8" ht="31.5">
      <c r="A500" s="95" t="s">
        <v>41</v>
      </c>
      <c r="B500" s="76" t="s">
        <v>219</v>
      </c>
      <c r="C500" s="36"/>
      <c r="D500" s="36"/>
      <c r="E500" s="36"/>
      <c r="F500" s="48">
        <f>SUM(F501+F503+F505)</f>
        <v>3858000</v>
      </c>
      <c r="G500" s="48">
        <f>SUM(G501+G503+G505)</f>
        <v>858000</v>
      </c>
      <c r="H500" s="48">
        <f>SUM(H501+H503+H505)</f>
        <v>858000</v>
      </c>
    </row>
    <row r="501" spans="1:8" ht="31.5">
      <c r="A501" s="95" t="s">
        <v>785</v>
      </c>
      <c r="B501" s="76" t="s">
        <v>309</v>
      </c>
      <c r="C501" s="36"/>
      <c r="D501" s="36"/>
      <c r="E501" s="36"/>
      <c r="F501" s="48">
        <f>SUM(F502)</f>
        <v>300000</v>
      </c>
      <c r="G501" s="48">
        <f>SUM(G502)</f>
        <v>300000</v>
      </c>
      <c r="H501" s="48">
        <f>SUM(H502)</f>
        <v>300000</v>
      </c>
    </row>
    <row r="502" spans="1:8" ht="47.25">
      <c r="A502" s="93" t="s">
        <v>786</v>
      </c>
      <c r="B502" s="76" t="s">
        <v>309</v>
      </c>
      <c r="C502" s="36" t="s">
        <v>33</v>
      </c>
      <c r="D502" s="36" t="s">
        <v>97</v>
      </c>
      <c r="E502" s="36" t="s">
        <v>50</v>
      </c>
      <c r="F502" s="48">
        <v>300000</v>
      </c>
      <c r="G502" s="48">
        <v>300000</v>
      </c>
      <c r="H502" s="48">
        <v>300000</v>
      </c>
    </row>
    <row r="503" spans="1:8" ht="31.5">
      <c r="A503" s="95" t="s">
        <v>787</v>
      </c>
      <c r="B503" s="76" t="s">
        <v>220</v>
      </c>
      <c r="C503" s="36"/>
      <c r="D503" s="36"/>
      <c r="E503" s="36"/>
      <c r="F503" s="48">
        <f>SUM(F504)</f>
        <v>158000</v>
      </c>
      <c r="G503" s="48">
        <f>SUM(G504)</f>
        <v>158000</v>
      </c>
      <c r="H503" s="48">
        <f>SUM(H504)</f>
        <v>158000</v>
      </c>
    </row>
    <row r="504" spans="1:8" ht="47.25">
      <c r="A504" s="93" t="s">
        <v>788</v>
      </c>
      <c r="B504" s="76" t="s">
        <v>220</v>
      </c>
      <c r="C504" s="36" t="s">
        <v>33</v>
      </c>
      <c r="D504" s="36" t="s">
        <v>97</v>
      </c>
      <c r="E504" s="36" t="s">
        <v>50</v>
      </c>
      <c r="F504" s="48">
        <v>158000</v>
      </c>
      <c r="G504" s="48">
        <v>158000</v>
      </c>
      <c r="H504" s="48">
        <v>158000</v>
      </c>
    </row>
    <row r="505" spans="1:8" ht="31.5">
      <c r="A505" s="95" t="s">
        <v>42</v>
      </c>
      <c r="B505" s="76" t="s">
        <v>221</v>
      </c>
      <c r="C505" s="36"/>
      <c r="D505" s="36"/>
      <c r="E505" s="36"/>
      <c r="F505" s="48">
        <f>SUM(F506:F507)</f>
        <v>3400000</v>
      </c>
      <c r="G505" s="48">
        <f>SUM(G506:G507)</f>
        <v>400000</v>
      </c>
      <c r="H505" s="48">
        <f>SUM(H506:H507)</f>
        <v>400000</v>
      </c>
    </row>
    <row r="506" spans="1:8" ht="63">
      <c r="A506" s="93" t="s">
        <v>560</v>
      </c>
      <c r="B506" s="76" t="s">
        <v>221</v>
      </c>
      <c r="C506" s="36" t="s">
        <v>87</v>
      </c>
      <c r="D506" s="36" t="s">
        <v>97</v>
      </c>
      <c r="E506" s="36" t="s">
        <v>50</v>
      </c>
      <c r="F506" s="48">
        <v>400000</v>
      </c>
      <c r="G506" s="48">
        <v>400000</v>
      </c>
      <c r="H506" s="48">
        <v>400000</v>
      </c>
    </row>
    <row r="507" spans="1:8" ht="47.25">
      <c r="A507" s="93" t="s">
        <v>561</v>
      </c>
      <c r="B507" s="76" t="s">
        <v>221</v>
      </c>
      <c r="C507" s="36" t="s">
        <v>145</v>
      </c>
      <c r="D507" s="36" t="s">
        <v>97</v>
      </c>
      <c r="E507" s="36" t="s">
        <v>50</v>
      </c>
      <c r="F507" s="54">
        <v>3000000</v>
      </c>
      <c r="G507" s="48"/>
      <c r="H507" s="48"/>
    </row>
    <row r="508" spans="1:8" ht="78.75">
      <c r="A508" s="88" t="s">
        <v>580</v>
      </c>
      <c r="B508" s="76" t="s">
        <v>817</v>
      </c>
      <c r="C508" s="36"/>
      <c r="D508" s="36"/>
      <c r="E508" s="36"/>
      <c r="F508" s="48">
        <f t="shared" ref="F508:H508" si="98">SUM(F509)</f>
        <v>161562</v>
      </c>
      <c r="G508" s="48">
        <f t="shared" si="98"/>
        <v>161562</v>
      </c>
      <c r="H508" s="48">
        <f t="shared" si="98"/>
        <v>161562</v>
      </c>
    </row>
    <row r="509" spans="1:8" ht="110.25">
      <c r="A509" s="95" t="s">
        <v>581</v>
      </c>
      <c r="B509" s="76" t="s">
        <v>817</v>
      </c>
      <c r="C509" s="39" t="s">
        <v>87</v>
      </c>
      <c r="D509" s="39" t="s">
        <v>76</v>
      </c>
      <c r="E509" s="39" t="s">
        <v>101</v>
      </c>
      <c r="F509" s="155">
        <v>161562</v>
      </c>
      <c r="G509" s="155">
        <v>161562</v>
      </c>
      <c r="H509" s="155">
        <v>161562</v>
      </c>
    </row>
    <row r="510" spans="1:8" ht="15.75">
      <c r="A510" s="95" t="s">
        <v>3</v>
      </c>
      <c r="B510" s="76" t="s">
        <v>296</v>
      </c>
      <c r="C510" s="36"/>
      <c r="D510" s="36"/>
      <c r="E510" s="36"/>
      <c r="F510" s="48">
        <f>SUM(F511)</f>
        <v>3099300</v>
      </c>
      <c r="G510" s="48">
        <f>SUM(G511)</f>
        <v>3099300</v>
      </c>
      <c r="H510" s="48">
        <f>SUM(H511)</f>
        <v>3099300</v>
      </c>
    </row>
    <row r="511" spans="1:8" ht="94.5">
      <c r="A511" s="93" t="s">
        <v>730</v>
      </c>
      <c r="B511" s="76" t="s">
        <v>296</v>
      </c>
      <c r="C511" s="36" t="s">
        <v>35</v>
      </c>
      <c r="D511" s="36" t="s">
        <v>97</v>
      </c>
      <c r="E511" s="36" t="s">
        <v>98</v>
      </c>
      <c r="F511" s="48">
        <v>3099300</v>
      </c>
      <c r="G511" s="48">
        <v>3099300</v>
      </c>
      <c r="H511" s="48">
        <v>3099300</v>
      </c>
    </row>
    <row r="512" spans="1:8" ht="31.5">
      <c r="A512" s="95" t="s">
        <v>36</v>
      </c>
      <c r="B512" s="76" t="s">
        <v>217</v>
      </c>
      <c r="C512" s="36"/>
      <c r="D512" s="36"/>
      <c r="E512" s="36"/>
      <c r="F512" s="48">
        <f>SUM(F513:F518)</f>
        <v>123418399.66</v>
      </c>
      <c r="G512" s="48">
        <f>SUM(G513:G518)</f>
        <v>123682001.34999999</v>
      </c>
      <c r="H512" s="48">
        <f>SUM(H513:H518)</f>
        <v>123682058.98</v>
      </c>
    </row>
    <row r="513" spans="1:8" ht="110.25">
      <c r="A513" s="93" t="s">
        <v>507</v>
      </c>
      <c r="B513" s="76" t="s">
        <v>217</v>
      </c>
      <c r="C513" s="36" t="s">
        <v>35</v>
      </c>
      <c r="D513" s="36" t="s">
        <v>97</v>
      </c>
      <c r="E513" s="36" t="s">
        <v>99</v>
      </c>
      <c r="F513" s="48">
        <v>3403500</v>
      </c>
      <c r="G513" s="48">
        <v>3403500</v>
      </c>
      <c r="H513" s="48">
        <v>3403500</v>
      </c>
    </row>
    <row r="514" spans="1:8" ht="110.25">
      <c r="A514" s="93" t="s">
        <v>507</v>
      </c>
      <c r="B514" s="76" t="s">
        <v>217</v>
      </c>
      <c r="C514" s="36" t="s">
        <v>35</v>
      </c>
      <c r="D514" s="36" t="s">
        <v>97</v>
      </c>
      <c r="E514" s="36" t="s">
        <v>101</v>
      </c>
      <c r="F514" s="54">
        <v>102144100</v>
      </c>
      <c r="G514" s="54">
        <v>102144100</v>
      </c>
      <c r="H514" s="54">
        <v>102144100</v>
      </c>
    </row>
    <row r="515" spans="1:8" ht="110.25">
      <c r="A515" s="93" t="s">
        <v>507</v>
      </c>
      <c r="B515" s="76" t="s">
        <v>217</v>
      </c>
      <c r="C515" s="36" t="s">
        <v>35</v>
      </c>
      <c r="D515" s="36" t="s">
        <v>101</v>
      </c>
      <c r="E515" s="36" t="s">
        <v>102</v>
      </c>
      <c r="F515" s="48">
        <v>3620100</v>
      </c>
      <c r="G515" s="48">
        <v>3620100</v>
      </c>
      <c r="H515" s="48">
        <v>3620100</v>
      </c>
    </row>
    <row r="516" spans="1:8" ht="63">
      <c r="A516" s="93" t="s">
        <v>537</v>
      </c>
      <c r="B516" s="76" t="s">
        <v>217</v>
      </c>
      <c r="C516" s="36" t="s">
        <v>87</v>
      </c>
      <c r="D516" s="36" t="s">
        <v>97</v>
      </c>
      <c r="E516" s="36" t="s">
        <v>99</v>
      </c>
      <c r="F516" s="48">
        <v>193600</v>
      </c>
      <c r="G516" s="48">
        <v>193600</v>
      </c>
      <c r="H516" s="48">
        <v>193600</v>
      </c>
    </row>
    <row r="517" spans="1:8" ht="63">
      <c r="A517" s="93" t="s">
        <v>537</v>
      </c>
      <c r="B517" s="76" t="s">
        <v>217</v>
      </c>
      <c r="C517" s="36" t="s">
        <v>87</v>
      </c>
      <c r="D517" s="36" t="s">
        <v>97</v>
      </c>
      <c r="E517" s="36" t="s">
        <v>101</v>
      </c>
      <c r="F517" s="54">
        <v>13680899.66</v>
      </c>
      <c r="G517" s="54">
        <v>13944501.35</v>
      </c>
      <c r="H517" s="54">
        <v>13944558.98</v>
      </c>
    </row>
    <row r="518" spans="1:8" ht="47.25">
      <c r="A518" s="93" t="s">
        <v>538</v>
      </c>
      <c r="B518" s="76" t="s">
        <v>217</v>
      </c>
      <c r="C518" s="36" t="s">
        <v>145</v>
      </c>
      <c r="D518" s="36" t="s">
        <v>97</v>
      </c>
      <c r="E518" s="36" t="s">
        <v>101</v>
      </c>
      <c r="F518" s="54">
        <v>376200</v>
      </c>
      <c r="G518" s="54">
        <v>376200</v>
      </c>
      <c r="H518" s="54">
        <v>376200</v>
      </c>
    </row>
    <row r="519" spans="1:8" ht="47.25">
      <c r="A519" s="93" t="s">
        <v>57</v>
      </c>
      <c r="B519" s="76" t="s">
        <v>238</v>
      </c>
      <c r="C519" s="36"/>
      <c r="D519" s="36"/>
      <c r="E519" s="36"/>
      <c r="F519" s="48">
        <f>SUM(F520+F521)</f>
        <v>2565300</v>
      </c>
      <c r="G519" s="48">
        <f>SUM(G520+G521)</f>
        <v>2565300</v>
      </c>
      <c r="H519" s="48">
        <f>SUM(H520+H521)</f>
        <v>2565300</v>
      </c>
    </row>
    <row r="520" spans="1:8" ht="110.25">
      <c r="A520" s="93" t="s">
        <v>562</v>
      </c>
      <c r="B520" s="76" t="s">
        <v>238</v>
      </c>
      <c r="C520" s="36" t="s">
        <v>35</v>
      </c>
      <c r="D520" s="36" t="s">
        <v>97</v>
      </c>
      <c r="E520" s="36" t="s">
        <v>103</v>
      </c>
      <c r="F520" s="54">
        <v>2451800</v>
      </c>
      <c r="G520" s="54">
        <v>2451800</v>
      </c>
      <c r="H520" s="54">
        <v>2451800</v>
      </c>
    </row>
    <row r="521" spans="1:8" ht="78.75">
      <c r="A521" s="93" t="s">
        <v>563</v>
      </c>
      <c r="B521" s="76" t="s">
        <v>238</v>
      </c>
      <c r="C521" s="36" t="s">
        <v>87</v>
      </c>
      <c r="D521" s="36" t="s">
        <v>97</v>
      </c>
      <c r="E521" s="36" t="s">
        <v>103</v>
      </c>
      <c r="F521" s="48">
        <v>113500</v>
      </c>
      <c r="G521" s="48">
        <v>113500</v>
      </c>
      <c r="H521" s="48">
        <v>113500</v>
      </c>
    </row>
    <row r="522" spans="1:8" ht="31.5">
      <c r="A522" s="95" t="s">
        <v>51</v>
      </c>
      <c r="B522" s="76" t="s">
        <v>218</v>
      </c>
      <c r="C522" s="36"/>
      <c r="D522" s="36"/>
      <c r="E522" s="36"/>
      <c r="F522" s="48">
        <f>SUM(F523)</f>
        <v>2267600</v>
      </c>
      <c r="G522" s="48">
        <f>SUM(G523)</f>
        <v>2267600</v>
      </c>
      <c r="H522" s="48">
        <f>SUM(H523)</f>
        <v>2267600</v>
      </c>
    </row>
    <row r="523" spans="1:8" ht="110.25">
      <c r="A523" s="93" t="s">
        <v>564</v>
      </c>
      <c r="B523" s="76" t="s">
        <v>218</v>
      </c>
      <c r="C523" s="36" t="s">
        <v>35</v>
      </c>
      <c r="D523" s="36" t="s">
        <v>97</v>
      </c>
      <c r="E523" s="36" t="s">
        <v>99</v>
      </c>
      <c r="F523" s="48">
        <v>2267600</v>
      </c>
      <c r="G523" s="48">
        <v>2267600</v>
      </c>
      <c r="H523" s="48">
        <v>2267600</v>
      </c>
    </row>
    <row r="524" spans="1:8" ht="31.5">
      <c r="A524" s="95" t="s">
        <v>25</v>
      </c>
      <c r="B524" s="74" t="s">
        <v>239</v>
      </c>
      <c r="C524" s="36"/>
      <c r="D524" s="36"/>
      <c r="E524" s="36"/>
      <c r="F524" s="48">
        <f>SUM(F525)</f>
        <v>1883500</v>
      </c>
      <c r="G524" s="48">
        <f>SUM(G525)</f>
        <v>1883500</v>
      </c>
      <c r="H524" s="48">
        <f>SUM(H525)</f>
        <v>1883500</v>
      </c>
    </row>
    <row r="525" spans="1:8" ht="110.25">
      <c r="A525" s="93" t="s">
        <v>565</v>
      </c>
      <c r="B525" s="74" t="s">
        <v>239</v>
      </c>
      <c r="C525" s="36" t="s">
        <v>35</v>
      </c>
      <c r="D525" s="36" t="s">
        <v>97</v>
      </c>
      <c r="E525" s="36" t="s">
        <v>103</v>
      </c>
      <c r="F525" s="50">
        <v>1883500</v>
      </c>
      <c r="G525" s="50">
        <v>1883500</v>
      </c>
      <c r="H525" s="50">
        <v>1883500</v>
      </c>
    </row>
    <row r="526" spans="1:8" ht="63">
      <c r="A526" s="81" t="s">
        <v>795</v>
      </c>
      <c r="B526" s="74" t="s">
        <v>222</v>
      </c>
      <c r="C526" s="36"/>
      <c r="D526" s="36"/>
      <c r="E526" s="36"/>
      <c r="F526" s="48">
        <f>SUM(F527)</f>
        <v>1350000</v>
      </c>
      <c r="G526" s="48">
        <f>SUM(G527)</f>
        <v>1350000</v>
      </c>
      <c r="H526" s="48">
        <f>SUM(H527)</f>
        <v>1350000</v>
      </c>
    </row>
    <row r="527" spans="1:8" ht="94.5">
      <c r="A527" s="93" t="s">
        <v>909</v>
      </c>
      <c r="B527" s="74" t="s">
        <v>222</v>
      </c>
      <c r="C527" s="36" t="s">
        <v>87</v>
      </c>
      <c r="D527" s="36" t="s">
        <v>97</v>
      </c>
      <c r="E527" s="36" t="s">
        <v>50</v>
      </c>
      <c r="F527" s="48">
        <v>1350000</v>
      </c>
      <c r="G527" s="48">
        <v>1350000</v>
      </c>
      <c r="H527" s="48">
        <v>1350000</v>
      </c>
    </row>
    <row r="528" spans="1:8" ht="47.25">
      <c r="A528" s="88" t="s">
        <v>572</v>
      </c>
      <c r="B528" s="74" t="s">
        <v>816</v>
      </c>
      <c r="C528" s="36"/>
      <c r="D528" s="36"/>
      <c r="E528" s="36"/>
      <c r="F528" s="48">
        <f t="shared" ref="F528:H528" si="99">SUM(F529)</f>
        <v>2007781.99</v>
      </c>
      <c r="G528" s="48">
        <f t="shared" si="99"/>
        <v>2007781.99</v>
      </c>
      <c r="H528" s="48">
        <f t="shared" si="99"/>
        <v>2007781.99</v>
      </c>
    </row>
    <row r="529" spans="1:8" ht="126">
      <c r="A529" s="95" t="s">
        <v>573</v>
      </c>
      <c r="B529" s="74" t="s">
        <v>816</v>
      </c>
      <c r="C529" s="36" t="s">
        <v>35</v>
      </c>
      <c r="D529" s="36" t="s">
        <v>97</v>
      </c>
      <c r="E529" s="36" t="s">
        <v>50</v>
      </c>
      <c r="F529" s="48">
        <v>2007781.99</v>
      </c>
      <c r="G529" s="48">
        <v>2007781.99</v>
      </c>
      <c r="H529" s="48">
        <v>2007781.99</v>
      </c>
    </row>
    <row r="530" spans="1:8" ht="47.25">
      <c r="A530" s="88" t="s">
        <v>910</v>
      </c>
      <c r="B530" s="82" t="s">
        <v>820</v>
      </c>
      <c r="C530" s="42"/>
      <c r="D530" s="42"/>
      <c r="E530" s="42"/>
      <c r="F530" s="48">
        <f>SUM(F531+F532)</f>
        <v>4587900</v>
      </c>
      <c r="G530" s="48">
        <f t="shared" ref="G530:H530" si="100">SUM(G531+G532)</f>
        <v>5106700</v>
      </c>
      <c r="H530" s="48">
        <f t="shared" si="100"/>
        <v>6475700</v>
      </c>
    </row>
    <row r="531" spans="1:8" ht="126">
      <c r="A531" s="93" t="s">
        <v>912</v>
      </c>
      <c r="B531" s="82" t="s">
        <v>820</v>
      </c>
      <c r="C531" s="36" t="s">
        <v>35</v>
      </c>
      <c r="D531" s="29" t="s">
        <v>98</v>
      </c>
      <c r="E531" s="29" t="s">
        <v>99</v>
      </c>
      <c r="F531" s="157">
        <v>4067000</v>
      </c>
      <c r="G531" s="157">
        <v>4624300</v>
      </c>
      <c r="H531" s="157">
        <v>5866400</v>
      </c>
    </row>
    <row r="532" spans="1:8" ht="78.75">
      <c r="A532" s="87" t="s">
        <v>913</v>
      </c>
      <c r="B532" s="82" t="s">
        <v>820</v>
      </c>
      <c r="C532" s="36" t="s">
        <v>87</v>
      </c>
      <c r="D532" s="29" t="s">
        <v>98</v>
      </c>
      <c r="E532" s="29" t="s">
        <v>99</v>
      </c>
      <c r="F532" s="164">
        <v>520900</v>
      </c>
      <c r="G532" s="164">
        <v>482400</v>
      </c>
      <c r="H532" s="164">
        <v>609300</v>
      </c>
    </row>
    <row r="533" spans="1:8" ht="78.75">
      <c r="A533" s="95" t="s">
        <v>108</v>
      </c>
      <c r="B533" s="76" t="s">
        <v>297</v>
      </c>
      <c r="C533" s="36"/>
      <c r="D533" s="36"/>
      <c r="E533" s="36"/>
      <c r="F533" s="48">
        <f>SUM(F534)</f>
        <v>76580</v>
      </c>
      <c r="G533" s="48">
        <f>SUM(G534)</f>
        <v>5162</v>
      </c>
      <c r="H533" s="48">
        <f>SUM(H534)</f>
        <v>5588</v>
      </c>
    </row>
    <row r="534" spans="1:8" ht="110.25">
      <c r="A534" s="93" t="s">
        <v>566</v>
      </c>
      <c r="B534" s="76" t="s">
        <v>297</v>
      </c>
      <c r="C534" s="36" t="s">
        <v>87</v>
      </c>
      <c r="D534" s="36" t="s">
        <v>97</v>
      </c>
      <c r="E534" s="36" t="s">
        <v>102</v>
      </c>
      <c r="F534" s="156">
        <v>76580</v>
      </c>
      <c r="G534" s="156">
        <v>5162</v>
      </c>
      <c r="H534" s="156">
        <v>5588</v>
      </c>
    </row>
    <row r="535" spans="1:8" ht="47.25">
      <c r="A535" s="95" t="s">
        <v>6</v>
      </c>
      <c r="B535" s="74" t="s">
        <v>310</v>
      </c>
      <c r="C535" s="36"/>
      <c r="D535" s="36"/>
      <c r="E535" s="36"/>
      <c r="F535" s="48">
        <f>SUM(F536:F537)</f>
        <v>0</v>
      </c>
      <c r="G535" s="48">
        <f>SUM(G536:G537)</f>
        <v>0</v>
      </c>
      <c r="H535" s="48">
        <f>SUM(H536:H537)</f>
        <v>0</v>
      </c>
    </row>
    <row r="536" spans="1:8" ht="78.75">
      <c r="A536" s="93" t="s">
        <v>31</v>
      </c>
      <c r="B536" s="74" t="s">
        <v>310</v>
      </c>
      <c r="C536" s="36" t="s">
        <v>35</v>
      </c>
      <c r="D536" s="36" t="s">
        <v>99</v>
      </c>
      <c r="E536" s="36" t="s">
        <v>101</v>
      </c>
      <c r="F536" s="48">
        <v>0</v>
      </c>
      <c r="G536" s="48">
        <v>0</v>
      </c>
      <c r="H536" s="48">
        <v>0</v>
      </c>
    </row>
    <row r="537" spans="1:8" ht="31.5">
      <c r="A537" s="93" t="s">
        <v>151</v>
      </c>
      <c r="B537" s="74" t="s">
        <v>310</v>
      </c>
      <c r="C537" s="36" t="s">
        <v>87</v>
      </c>
      <c r="D537" s="36" t="s">
        <v>99</v>
      </c>
      <c r="E537" s="36" t="s">
        <v>101</v>
      </c>
      <c r="F537" s="48"/>
      <c r="G537" s="48"/>
      <c r="H537" s="48"/>
    </row>
    <row r="538" spans="1:8" ht="47.25">
      <c r="A538" s="30" t="s">
        <v>6</v>
      </c>
      <c r="B538" s="31" t="s">
        <v>310</v>
      </c>
      <c r="C538" s="112"/>
      <c r="D538" s="112"/>
      <c r="E538" s="112"/>
      <c r="F538" s="56">
        <f>SUM(F539:F540)</f>
        <v>2838700</v>
      </c>
      <c r="G538" s="56">
        <f>SUM(G539:G540)</f>
        <v>3063900</v>
      </c>
      <c r="H538" s="56">
        <f>SUM(H539:H540)</f>
        <v>3240400</v>
      </c>
    </row>
    <row r="539" spans="1:8" ht="126">
      <c r="A539" s="115" t="s">
        <v>731</v>
      </c>
      <c r="B539" s="31" t="s">
        <v>310</v>
      </c>
      <c r="C539" s="112" t="s">
        <v>35</v>
      </c>
      <c r="D539" s="112" t="s">
        <v>99</v>
      </c>
      <c r="E539" s="112" t="s">
        <v>101</v>
      </c>
      <c r="F539" s="56">
        <v>2113235</v>
      </c>
      <c r="G539" s="56">
        <v>2113235</v>
      </c>
      <c r="H539" s="56">
        <v>2113235</v>
      </c>
    </row>
    <row r="540" spans="1:8" ht="78.75">
      <c r="A540" s="30" t="s">
        <v>732</v>
      </c>
      <c r="B540" s="31" t="s">
        <v>310</v>
      </c>
      <c r="C540" s="112" t="s">
        <v>87</v>
      </c>
      <c r="D540" s="112" t="s">
        <v>99</v>
      </c>
      <c r="E540" s="112" t="s">
        <v>101</v>
      </c>
      <c r="F540" s="56">
        <v>725465</v>
      </c>
      <c r="G540" s="56">
        <v>950665</v>
      </c>
      <c r="H540" s="56">
        <v>1127165</v>
      </c>
    </row>
    <row r="541" spans="1:8" ht="236.25">
      <c r="A541" s="162" t="s">
        <v>907</v>
      </c>
      <c r="B541" s="76" t="s">
        <v>457</v>
      </c>
      <c r="C541" s="36"/>
      <c r="D541" s="36"/>
      <c r="E541" s="36"/>
      <c r="F541" s="48">
        <f>SUM(F542:F542)</f>
        <v>256840</v>
      </c>
      <c r="G541" s="48">
        <f>SUM(G542:G542)</f>
        <v>256840</v>
      </c>
      <c r="H541" s="48">
        <f>SUM(H542:H542)</f>
        <v>256840</v>
      </c>
    </row>
    <row r="542" spans="1:8" ht="315">
      <c r="A542" s="166" t="s">
        <v>908</v>
      </c>
      <c r="B542" s="76" t="s">
        <v>457</v>
      </c>
      <c r="C542" s="36" t="s">
        <v>35</v>
      </c>
      <c r="D542" s="36" t="s">
        <v>97</v>
      </c>
      <c r="E542" s="36" t="s">
        <v>50</v>
      </c>
      <c r="F542" s="156">
        <v>256840</v>
      </c>
      <c r="G542" s="156">
        <v>256840</v>
      </c>
      <c r="H542" s="156">
        <v>256840</v>
      </c>
    </row>
    <row r="543" spans="1:8" ht="47.25">
      <c r="A543" s="46" t="s">
        <v>710</v>
      </c>
      <c r="B543" s="114" t="s">
        <v>602</v>
      </c>
      <c r="C543" s="112"/>
      <c r="D543" s="112"/>
      <c r="E543" s="112"/>
      <c r="F543" s="120">
        <f>SUM(F544)</f>
        <v>556900</v>
      </c>
      <c r="G543" s="120">
        <f t="shared" ref="G543:H543" si="101">SUM(G544)</f>
        <v>556900</v>
      </c>
      <c r="H543" s="120">
        <f t="shared" si="101"/>
        <v>556900</v>
      </c>
    </row>
    <row r="544" spans="1:8" ht="126">
      <c r="A544" s="153" t="s">
        <v>733</v>
      </c>
      <c r="B544" s="114" t="s">
        <v>602</v>
      </c>
      <c r="C544" s="112" t="s">
        <v>35</v>
      </c>
      <c r="D544" s="112" t="s">
        <v>99</v>
      </c>
      <c r="E544" s="112" t="s">
        <v>101</v>
      </c>
      <c r="F544" s="56">
        <v>556900</v>
      </c>
      <c r="G544" s="56">
        <v>556900</v>
      </c>
      <c r="H544" s="56">
        <v>556900</v>
      </c>
    </row>
    <row r="545" spans="1:8" ht="63">
      <c r="A545" s="88" t="s">
        <v>578</v>
      </c>
      <c r="B545" s="74" t="s">
        <v>467</v>
      </c>
      <c r="C545" s="36"/>
      <c r="D545" s="36"/>
      <c r="E545" s="36"/>
      <c r="F545" s="48">
        <f>SUM(F546:F546)</f>
        <v>120357.53</v>
      </c>
      <c r="G545" s="48">
        <f>SUM(G546:G546)</f>
        <v>120357.53</v>
      </c>
      <c r="H545" s="48">
        <f>SUM(H546:H546)</f>
        <v>120357.53</v>
      </c>
    </row>
    <row r="546" spans="1:8" ht="141.75">
      <c r="A546" s="93" t="s">
        <v>579</v>
      </c>
      <c r="B546" s="74" t="s">
        <v>467</v>
      </c>
      <c r="C546" s="36" t="s">
        <v>35</v>
      </c>
      <c r="D546" s="36" t="s">
        <v>102</v>
      </c>
      <c r="E546" s="36" t="s">
        <v>102</v>
      </c>
      <c r="F546" s="156">
        <v>120357.53</v>
      </c>
      <c r="G546" s="156">
        <v>120357.53</v>
      </c>
      <c r="H546" s="156">
        <v>120357.53</v>
      </c>
    </row>
    <row r="547" spans="1:8" ht="31.5">
      <c r="A547" s="95" t="s">
        <v>63</v>
      </c>
      <c r="B547" s="75" t="s">
        <v>236</v>
      </c>
      <c r="C547" s="36"/>
      <c r="D547" s="36"/>
      <c r="E547" s="36"/>
      <c r="F547" s="48">
        <f>SUM(F550+F548)</f>
        <v>169883300</v>
      </c>
      <c r="G547" s="48">
        <f>SUM(G550)</f>
        <v>195000000</v>
      </c>
      <c r="H547" s="48">
        <f>SUM(H550)</f>
        <v>220000000</v>
      </c>
    </row>
    <row r="548" spans="1:8" ht="31.5">
      <c r="A548" s="88" t="s">
        <v>789</v>
      </c>
      <c r="B548" s="76" t="s">
        <v>609</v>
      </c>
      <c r="C548" s="36"/>
      <c r="D548" s="36"/>
      <c r="E548" s="36"/>
      <c r="F548" s="48">
        <f t="shared" ref="F548:H550" si="102">SUM(F549)</f>
        <v>2000000</v>
      </c>
      <c r="G548" s="48"/>
      <c r="H548" s="48"/>
    </row>
    <row r="549" spans="1:8" ht="63">
      <c r="A549" s="73" t="s">
        <v>931</v>
      </c>
      <c r="B549" s="76" t="s">
        <v>609</v>
      </c>
      <c r="C549" s="36" t="s">
        <v>33</v>
      </c>
      <c r="D549" s="36" t="s">
        <v>72</v>
      </c>
      <c r="E549" s="36" t="s">
        <v>99</v>
      </c>
      <c r="F549" s="54">
        <v>2000000</v>
      </c>
      <c r="G549" s="48"/>
      <c r="H549" s="48"/>
    </row>
    <row r="550" spans="1:8" ht="31.5">
      <c r="A550" s="95" t="s">
        <v>47</v>
      </c>
      <c r="B550" s="75" t="s">
        <v>237</v>
      </c>
      <c r="C550" s="36"/>
      <c r="D550" s="36"/>
      <c r="E550" s="36"/>
      <c r="F550" s="48">
        <f t="shared" si="102"/>
        <v>167883300</v>
      </c>
      <c r="G550" s="48">
        <f t="shared" si="102"/>
        <v>195000000</v>
      </c>
      <c r="H550" s="48">
        <f t="shared" si="102"/>
        <v>220000000</v>
      </c>
    </row>
    <row r="551" spans="1:8" ht="110.25">
      <c r="A551" s="93" t="s">
        <v>567</v>
      </c>
      <c r="B551" s="75" t="s">
        <v>237</v>
      </c>
      <c r="C551" s="36" t="s">
        <v>35</v>
      </c>
      <c r="D551" s="36" t="s">
        <v>72</v>
      </c>
      <c r="E551" s="36" t="s">
        <v>99</v>
      </c>
      <c r="F551" s="54">
        <v>167883300</v>
      </c>
      <c r="G551" s="54">
        <v>195000000</v>
      </c>
      <c r="H551" s="54">
        <v>220000000</v>
      </c>
    </row>
    <row r="552" spans="1:8" ht="47.25">
      <c r="A552" s="95" t="s">
        <v>114</v>
      </c>
      <c r="B552" s="74" t="s">
        <v>370</v>
      </c>
      <c r="C552" s="36"/>
      <c r="D552" s="36"/>
      <c r="E552" s="36"/>
      <c r="F552" s="48">
        <f t="shared" ref="F552:H553" si="103">SUM(F553)</f>
        <v>96000</v>
      </c>
      <c r="G552" s="48">
        <f t="shared" si="103"/>
        <v>96000</v>
      </c>
      <c r="H552" s="48">
        <f t="shared" si="103"/>
        <v>96000</v>
      </c>
    </row>
    <row r="553" spans="1:8" ht="47.25">
      <c r="A553" s="95" t="s">
        <v>927</v>
      </c>
      <c r="B553" s="74" t="s">
        <v>371</v>
      </c>
      <c r="C553" s="36"/>
      <c r="D553" s="36"/>
      <c r="E553" s="36"/>
      <c r="F553" s="48">
        <f t="shared" si="103"/>
        <v>96000</v>
      </c>
      <c r="G553" s="48">
        <f t="shared" si="103"/>
        <v>96000</v>
      </c>
      <c r="H553" s="48">
        <f t="shared" si="103"/>
        <v>96000</v>
      </c>
    </row>
    <row r="554" spans="1:8" ht="63">
      <c r="A554" s="93" t="s">
        <v>928</v>
      </c>
      <c r="B554" s="74" t="s">
        <v>371</v>
      </c>
      <c r="C554" s="36" t="s">
        <v>33</v>
      </c>
      <c r="D554" s="36" t="s">
        <v>97</v>
      </c>
      <c r="E554" s="36" t="s">
        <v>50</v>
      </c>
      <c r="F554" s="48">
        <v>96000</v>
      </c>
      <c r="G554" s="48">
        <v>96000</v>
      </c>
      <c r="H554" s="48">
        <v>96000</v>
      </c>
    </row>
    <row r="555" spans="1:8" ht="15.75">
      <c r="A555" s="24" t="s">
        <v>957</v>
      </c>
      <c r="B555" s="180"/>
      <c r="C555" s="181"/>
      <c r="D555" s="182"/>
      <c r="E555" s="103"/>
      <c r="F555" s="47"/>
      <c r="G555" s="66">
        <v>42789300</v>
      </c>
      <c r="H555" s="66">
        <v>108444200</v>
      </c>
    </row>
    <row r="556" spans="1:8">
      <c r="B556" s="34"/>
      <c r="C556" s="34"/>
      <c r="D556" s="34"/>
      <c r="E556" s="34"/>
      <c r="F556" s="34"/>
      <c r="G556" s="34"/>
      <c r="H556" s="34"/>
    </row>
    <row r="557" spans="1:8">
      <c r="B557" s="34"/>
      <c r="C557" s="34"/>
      <c r="D557" s="34"/>
      <c r="E557" s="34"/>
      <c r="F557" s="34"/>
      <c r="G557" s="34"/>
      <c r="H557" s="34"/>
    </row>
    <row r="558" spans="1:8">
      <c r="B558" s="34"/>
      <c r="C558" s="34"/>
      <c r="D558" s="34"/>
      <c r="E558" s="34"/>
      <c r="F558" s="34"/>
      <c r="G558" s="34"/>
      <c r="H558" s="34"/>
    </row>
    <row r="559" spans="1:8">
      <c r="B559" s="34"/>
      <c r="C559" s="34"/>
      <c r="D559" s="34"/>
      <c r="E559" s="34"/>
      <c r="F559" s="34"/>
      <c r="G559" s="34"/>
      <c r="H559" s="34"/>
    </row>
    <row r="560" spans="1:8">
      <c r="B560" s="34"/>
      <c r="C560" s="34"/>
      <c r="D560" s="34"/>
      <c r="E560" s="34"/>
      <c r="F560" s="34"/>
      <c r="G560" s="34"/>
      <c r="H560" s="34"/>
    </row>
    <row r="561" spans="2:8">
      <c r="B561" s="34"/>
      <c r="C561" s="34"/>
      <c r="D561" s="34"/>
      <c r="E561" s="34"/>
      <c r="F561" s="34"/>
      <c r="G561" s="34"/>
      <c r="H561" s="34"/>
    </row>
    <row r="562" spans="2:8">
      <c r="B562" s="34"/>
      <c r="C562" s="34"/>
      <c r="D562" s="34"/>
      <c r="E562" s="34"/>
      <c r="F562" s="34"/>
      <c r="G562" s="34"/>
      <c r="H562" s="34"/>
    </row>
    <row r="563" spans="2:8">
      <c r="B563" s="34"/>
      <c r="C563" s="34"/>
      <c r="D563" s="34"/>
      <c r="E563" s="34"/>
      <c r="F563" s="34"/>
      <c r="G563" s="34"/>
      <c r="H563" s="34"/>
    </row>
    <row r="564" spans="2:8">
      <c r="B564" s="34"/>
      <c r="C564" s="34"/>
      <c r="D564" s="34"/>
      <c r="E564" s="34"/>
      <c r="F564" s="34"/>
      <c r="G564" s="34"/>
      <c r="H564" s="34"/>
    </row>
    <row r="565" spans="2:8">
      <c r="B565" s="34"/>
      <c r="C565" s="34"/>
      <c r="D565" s="34"/>
      <c r="E565" s="34"/>
      <c r="F565" s="34"/>
      <c r="G565" s="34"/>
      <c r="H565" s="34"/>
    </row>
    <row r="566" spans="2:8">
      <c r="B566" s="34"/>
      <c r="C566" s="34"/>
      <c r="D566" s="34"/>
      <c r="E566" s="34"/>
      <c r="F566" s="34"/>
      <c r="G566" s="34"/>
      <c r="H566" s="34"/>
    </row>
    <row r="567" spans="2:8">
      <c r="B567" s="34"/>
      <c r="C567" s="34"/>
      <c r="D567" s="34"/>
      <c r="E567" s="34"/>
      <c r="F567" s="34"/>
      <c r="G567" s="34"/>
      <c r="H567" s="34"/>
    </row>
    <row r="568" spans="2:8">
      <c r="B568" s="34"/>
      <c r="C568" s="34"/>
      <c r="D568" s="34"/>
      <c r="E568" s="34"/>
      <c r="F568" s="34"/>
      <c r="G568" s="34"/>
      <c r="H568" s="34"/>
    </row>
    <row r="569" spans="2:8">
      <c r="B569" s="34"/>
      <c r="C569" s="34"/>
      <c r="D569" s="34"/>
      <c r="E569" s="34"/>
      <c r="F569" s="34"/>
      <c r="G569" s="34"/>
      <c r="H569" s="34"/>
    </row>
    <row r="570" spans="2:8">
      <c r="B570" s="34"/>
      <c r="C570" s="34"/>
      <c r="D570" s="34"/>
      <c r="E570" s="34"/>
      <c r="F570" s="34"/>
      <c r="G570" s="34"/>
      <c r="H570" s="34"/>
    </row>
    <row r="571" spans="2:8">
      <c r="B571" s="34"/>
      <c r="C571" s="34"/>
      <c r="D571" s="34"/>
      <c r="E571" s="34"/>
      <c r="F571" s="34"/>
      <c r="G571" s="34"/>
      <c r="H571" s="34"/>
    </row>
    <row r="572" spans="2:8">
      <c r="B572" s="34"/>
      <c r="C572" s="34"/>
      <c r="D572" s="34"/>
      <c r="E572" s="34"/>
      <c r="F572" s="34"/>
      <c r="G572" s="34"/>
      <c r="H572" s="34"/>
    </row>
    <row r="573" spans="2:8">
      <c r="B573" s="34"/>
      <c r="C573" s="34"/>
      <c r="D573" s="34"/>
      <c r="E573" s="34"/>
      <c r="F573" s="34"/>
      <c r="G573" s="34"/>
      <c r="H573" s="34"/>
    </row>
    <row r="574" spans="2:8">
      <c r="B574" s="34"/>
      <c r="C574" s="34"/>
      <c r="D574" s="34"/>
      <c r="E574" s="34"/>
      <c r="F574" s="34"/>
      <c r="G574" s="34"/>
      <c r="H574" s="34"/>
    </row>
    <row r="575" spans="2:8">
      <c r="B575" s="34"/>
      <c r="C575" s="34"/>
      <c r="D575" s="34"/>
      <c r="E575" s="34"/>
      <c r="F575" s="34"/>
      <c r="G575" s="34"/>
      <c r="H575" s="34"/>
    </row>
    <row r="576" spans="2:8">
      <c r="B576" s="34"/>
      <c r="C576" s="34"/>
      <c r="D576" s="34"/>
      <c r="E576" s="34"/>
      <c r="F576" s="34"/>
      <c r="G576" s="34"/>
      <c r="H576" s="34"/>
    </row>
    <row r="577" spans="2:8">
      <c r="B577" s="34"/>
      <c r="C577" s="34"/>
      <c r="D577" s="34"/>
      <c r="E577" s="34"/>
      <c r="F577" s="34"/>
      <c r="G577" s="34"/>
      <c r="H577" s="34"/>
    </row>
    <row r="578" spans="2:8">
      <c r="B578" s="34"/>
      <c r="C578" s="34"/>
      <c r="D578" s="34"/>
      <c r="E578" s="34"/>
      <c r="F578" s="34"/>
      <c r="G578" s="34"/>
      <c r="H578" s="34"/>
    </row>
    <row r="579" spans="2:8">
      <c r="B579" s="34"/>
      <c r="C579" s="34"/>
      <c r="D579" s="34"/>
      <c r="E579" s="34"/>
      <c r="F579" s="34"/>
      <c r="G579" s="34"/>
      <c r="H579" s="34"/>
    </row>
    <row r="580" spans="2:8">
      <c r="B580" s="34"/>
      <c r="C580" s="34"/>
      <c r="D580" s="34"/>
      <c r="E580" s="34"/>
      <c r="F580" s="34"/>
      <c r="G580" s="34"/>
      <c r="H580" s="34"/>
    </row>
    <row r="581" spans="2:8">
      <c r="B581" s="34"/>
      <c r="C581" s="34"/>
      <c r="D581" s="34"/>
      <c r="E581" s="34"/>
      <c r="F581" s="34"/>
      <c r="G581" s="34"/>
      <c r="H581" s="34"/>
    </row>
    <row r="582" spans="2:8">
      <c r="B582" s="34"/>
      <c r="C582" s="34"/>
      <c r="D582" s="34"/>
      <c r="E582" s="34"/>
      <c r="F582" s="34"/>
      <c r="G582" s="34"/>
      <c r="H582" s="34"/>
    </row>
    <row r="583" spans="2:8">
      <c r="B583" s="34"/>
      <c r="C583" s="34"/>
      <c r="D583" s="34"/>
      <c r="E583" s="34"/>
      <c r="F583" s="34"/>
      <c r="G583" s="34"/>
      <c r="H583" s="34"/>
    </row>
    <row r="584" spans="2:8">
      <c r="B584" s="34"/>
      <c r="C584" s="34"/>
      <c r="D584" s="34"/>
      <c r="E584" s="34"/>
      <c r="F584" s="34"/>
      <c r="G584" s="34"/>
      <c r="H584" s="34"/>
    </row>
    <row r="585" spans="2:8">
      <c r="B585" s="34"/>
      <c r="C585" s="34"/>
      <c r="D585" s="34"/>
      <c r="E585" s="34"/>
      <c r="F585" s="34"/>
      <c r="G585" s="34"/>
      <c r="H585" s="34"/>
    </row>
    <row r="586" spans="2:8">
      <c r="B586" s="34"/>
      <c r="C586" s="34"/>
      <c r="D586" s="34"/>
      <c r="E586" s="34"/>
      <c r="F586" s="34"/>
      <c r="G586" s="34"/>
      <c r="H586" s="34"/>
    </row>
    <row r="587" spans="2:8">
      <c r="B587" s="34"/>
      <c r="C587" s="34"/>
      <c r="D587" s="34"/>
      <c r="E587" s="34"/>
      <c r="F587" s="34"/>
      <c r="G587" s="34"/>
      <c r="H587" s="34"/>
    </row>
    <row r="588" spans="2:8">
      <c r="B588" s="34"/>
      <c r="C588" s="34"/>
      <c r="D588" s="34"/>
      <c r="E588" s="34"/>
      <c r="F588" s="34"/>
      <c r="G588" s="34"/>
      <c r="H588" s="34"/>
    </row>
    <row r="589" spans="2:8">
      <c r="B589" s="34"/>
      <c r="C589" s="34"/>
      <c r="D589" s="34"/>
      <c r="E589" s="34"/>
      <c r="F589" s="34"/>
      <c r="G589" s="34"/>
      <c r="H589" s="34"/>
    </row>
    <row r="590" spans="2:8">
      <c r="B590" s="34"/>
      <c r="C590" s="34"/>
      <c r="D590" s="34"/>
      <c r="E590" s="34"/>
      <c r="F590" s="34"/>
      <c r="G590" s="34"/>
      <c r="H590" s="34"/>
    </row>
    <row r="591" spans="2:8">
      <c r="B591" s="34"/>
      <c r="C591" s="34"/>
      <c r="D591" s="34"/>
      <c r="E591" s="34"/>
      <c r="F591" s="34"/>
      <c r="G591" s="34"/>
      <c r="H591" s="34"/>
    </row>
    <row r="592" spans="2:8">
      <c r="B592" s="34"/>
      <c r="C592" s="34"/>
      <c r="D592" s="34"/>
      <c r="E592" s="34"/>
      <c r="F592" s="34"/>
      <c r="G592" s="34"/>
      <c r="H592" s="34"/>
    </row>
    <row r="593" spans="2:8">
      <c r="B593" s="34"/>
      <c r="C593" s="34"/>
      <c r="D593" s="34"/>
      <c r="E593" s="34"/>
      <c r="F593" s="34"/>
      <c r="G593" s="34"/>
      <c r="H593" s="34"/>
    </row>
    <row r="594" spans="2:8">
      <c r="B594" s="34"/>
      <c r="C594" s="34"/>
      <c r="D594" s="34"/>
      <c r="E594" s="34"/>
      <c r="F594" s="34"/>
      <c r="G594" s="34"/>
      <c r="H594" s="34"/>
    </row>
    <row r="595" spans="2:8">
      <c r="B595" s="34"/>
      <c r="C595" s="34"/>
      <c r="D595" s="34"/>
      <c r="E595" s="34"/>
      <c r="F595" s="34"/>
      <c r="G595" s="34"/>
      <c r="H595" s="34"/>
    </row>
    <row r="596" spans="2:8">
      <c r="B596" s="34"/>
      <c r="C596" s="34"/>
      <c r="D596" s="34"/>
      <c r="E596" s="34"/>
      <c r="F596" s="34"/>
      <c r="G596" s="34"/>
      <c r="H596" s="34"/>
    </row>
    <row r="597" spans="2:8">
      <c r="B597" s="34"/>
      <c r="C597" s="34"/>
      <c r="D597" s="34"/>
      <c r="E597" s="34"/>
      <c r="F597" s="34"/>
      <c r="G597" s="34"/>
      <c r="H597" s="34"/>
    </row>
    <row r="598" spans="2:8">
      <c r="B598" s="34"/>
      <c r="C598" s="34"/>
      <c r="D598" s="34"/>
      <c r="E598" s="34"/>
      <c r="F598" s="34"/>
      <c r="G598" s="34"/>
      <c r="H598" s="34"/>
    </row>
    <row r="599" spans="2:8">
      <c r="B599" s="34"/>
      <c r="C599" s="34"/>
      <c r="D599" s="34"/>
      <c r="E599" s="34"/>
      <c r="F599" s="34"/>
      <c r="G599" s="34"/>
      <c r="H599" s="34"/>
    </row>
    <row r="600" spans="2:8">
      <c r="B600" s="34"/>
      <c r="C600" s="34"/>
      <c r="D600" s="34"/>
      <c r="E600" s="34"/>
      <c r="F600" s="34"/>
      <c r="G600" s="34"/>
      <c r="H600" s="34"/>
    </row>
    <row r="601" spans="2:8">
      <c r="B601" s="34"/>
      <c r="C601" s="34"/>
      <c r="D601" s="34"/>
      <c r="E601" s="34"/>
      <c r="F601" s="34"/>
      <c r="G601" s="34"/>
      <c r="H601" s="34"/>
    </row>
    <row r="602" spans="2:8">
      <c r="B602" s="34"/>
      <c r="C602" s="34"/>
      <c r="D602" s="34"/>
      <c r="E602" s="34"/>
      <c r="F602" s="34"/>
      <c r="G602" s="34"/>
      <c r="H602" s="34"/>
    </row>
    <row r="603" spans="2:8">
      <c r="B603" s="34"/>
      <c r="C603" s="34"/>
      <c r="D603" s="34"/>
      <c r="E603" s="34"/>
      <c r="F603" s="34"/>
      <c r="G603" s="34"/>
      <c r="H603" s="34"/>
    </row>
    <row r="604" spans="2:8">
      <c r="B604" s="34"/>
      <c r="C604" s="34"/>
      <c r="D604" s="34"/>
      <c r="E604" s="34"/>
      <c r="F604" s="34"/>
      <c r="G604" s="34"/>
      <c r="H604" s="34"/>
    </row>
    <row r="605" spans="2:8">
      <c r="B605" s="34"/>
      <c r="C605" s="34"/>
      <c r="D605" s="34"/>
      <c r="E605" s="34"/>
      <c r="F605" s="34"/>
      <c r="G605" s="34"/>
      <c r="H605" s="34"/>
    </row>
    <row r="606" spans="2:8">
      <c r="B606" s="34"/>
      <c r="C606" s="34"/>
      <c r="D606" s="34"/>
      <c r="E606" s="34"/>
      <c r="F606" s="34"/>
      <c r="G606" s="34"/>
      <c r="H606" s="34"/>
    </row>
    <row r="607" spans="2:8">
      <c r="B607" s="34"/>
      <c r="C607" s="34"/>
      <c r="D607" s="34"/>
      <c r="E607" s="34"/>
      <c r="F607" s="34"/>
      <c r="G607" s="34"/>
      <c r="H607" s="34"/>
    </row>
    <row r="608" spans="2:8">
      <c r="B608" s="34"/>
      <c r="C608" s="34"/>
      <c r="D608" s="34"/>
      <c r="E608" s="34"/>
      <c r="F608" s="34"/>
      <c r="G608" s="34"/>
      <c r="H608" s="34"/>
    </row>
    <row r="609" spans="2:8">
      <c r="B609" s="34"/>
      <c r="C609" s="34"/>
      <c r="D609" s="34"/>
      <c r="E609" s="34"/>
      <c r="F609" s="34"/>
      <c r="G609" s="34"/>
      <c r="H609" s="34"/>
    </row>
    <row r="610" spans="2:8">
      <c r="B610" s="34"/>
      <c r="C610" s="34"/>
      <c r="D610" s="34"/>
      <c r="E610" s="34"/>
      <c r="F610" s="34"/>
      <c r="G610" s="34"/>
      <c r="H610" s="34"/>
    </row>
    <row r="611" spans="2:8">
      <c r="B611" s="34"/>
      <c r="C611" s="34"/>
      <c r="D611" s="34"/>
      <c r="E611" s="34"/>
      <c r="F611" s="34"/>
      <c r="G611" s="34"/>
      <c r="H611" s="34"/>
    </row>
    <row r="612" spans="2:8">
      <c r="B612" s="34"/>
      <c r="C612" s="34"/>
      <c r="D612" s="34"/>
      <c r="E612" s="34"/>
      <c r="F612" s="34"/>
      <c r="G612" s="34"/>
      <c r="H612" s="34"/>
    </row>
    <row r="613" spans="2:8">
      <c r="B613" s="34"/>
      <c r="C613" s="34"/>
      <c r="D613" s="34"/>
      <c r="E613" s="34"/>
      <c r="F613" s="34"/>
      <c r="G613" s="34"/>
      <c r="H613" s="34"/>
    </row>
    <row r="614" spans="2:8">
      <c r="B614" s="34"/>
      <c r="C614" s="34"/>
      <c r="D614" s="34"/>
      <c r="E614" s="34"/>
      <c r="F614" s="34"/>
      <c r="G614" s="34"/>
      <c r="H614" s="34"/>
    </row>
    <row r="615" spans="2:8">
      <c r="B615" s="34"/>
      <c r="C615" s="34"/>
      <c r="D615" s="34"/>
      <c r="E615" s="34"/>
      <c r="F615" s="34"/>
      <c r="G615" s="34"/>
      <c r="H615" s="34"/>
    </row>
    <row r="616" spans="2:8">
      <c r="B616" s="34"/>
      <c r="C616" s="34"/>
      <c r="D616" s="34"/>
      <c r="E616" s="34"/>
      <c r="F616" s="34"/>
      <c r="G616" s="34"/>
      <c r="H616" s="34"/>
    </row>
    <row r="617" spans="2:8">
      <c r="B617" s="34"/>
      <c r="C617" s="34"/>
      <c r="D617" s="34"/>
      <c r="E617" s="34"/>
      <c r="F617" s="34"/>
      <c r="G617" s="34"/>
      <c r="H617" s="34"/>
    </row>
    <row r="618" spans="2:8">
      <c r="B618" s="34"/>
      <c r="C618" s="34"/>
      <c r="D618" s="34"/>
      <c r="E618" s="34"/>
      <c r="F618" s="34"/>
      <c r="G618" s="34"/>
      <c r="H618" s="34"/>
    </row>
    <row r="619" spans="2:8">
      <c r="B619" s="34"/>
      <c r="C619" s="34"/>
      <c r="D619" s="34"/>
      <c r="E619" s="34"/>
      <c r="F619" s="34"/>
      <c r="G619" s="34"/>
      <c r="H619" s="34"/>
    </row>
    <row r="620" spans="2:8">
      <c r="B620" s="34"/>
      <c r="C620" s="34"/>
      <c r="D620" s="34"/>
      <c r="E620" s="34"/>
      <c r="F620" s="34"/>
      <c r="G620" s="34"/>
      <c r="H620" s="34"/>
    </row>
    <row r="621" spans="2:8">
      <c r="B621" s="34"/>
      <c r="C621" s="34"/>
      <c r="D621" s="34"/>
      <c r="E621" s="34"/>
      <c r="F621" s="34"/>
      <c r="G621" s="34"/>
      <c r="H621" s="34"/>
    </row>
    <row r="622" spans="2:8">
      <c r="B622" s="34"/>
      <c r="C622" s="34"/>
      <c r="D622" s="34"/>
      <c r="E622" s="34"/>
      <c r="F622" s="34"/>
      <c r="G622" s="34"/>
      <c r="H622" s="34"/>
    </row>
    <row r="623" spans="2:8">
      <c r="B623" s="34"/>
      <c r="C623" s="34"/>
      <c r="D623" s="34"/>
      <c r="E623" s="34"/>
      <c r="F623" s="34"/>
      <c r="G623" s="34"/>
      <c r="H623" s="34"/>
    </row>
    <row r="624" spans="2:8">
      <c r="B624" s="34"/>
      <c r="C624" s="34"/>
      <c r="D624" s="34"/>
      <c r="E624" s="34"/>
      <c r="F624" s="34"/>
      <c r="G624" s="34"/>
      <c r="H624" s="34"/>
    </row>
    <row r="625" spans="2:8">
      <c r="B625" s="34"/>
      <c r="C625" s="34"/>
      <c r="D625" s="34"/>
      <c r="E625" s="34"/>
      <c r="F625" s="34"/>
      <c r="G625" s="34"/>
      <c r="H625" s="34"/>
    </row>
    <row r="626" spans="2:8">
      <c r="B626" s="34"/>
      <c r="C626" s="34"/>
      <c r="D626" s="34"/>
      <c r="E626" s="34"/>
      <c r="F626" s="34"/>
      <c r="G626" s="34"/>
      <c r="H626" s="34"/>
    </row>
    <row r="627" spans="2:8">
      <c r="B627" s="34"/>
      <c r="C627" s="34"/>
      <c r="D627" s="34"/>
      <c r="E627" s="34"/>
      <c r="F627" s="34"/>
      <c r="G627" s="34"/>
      <c r="H627" s="34"/>
    </row>
    <row r="628" spans="2:8">
      <c r="B628" s="34"/>
      <c r="C628" s="34"/>
      <c r="D628" s="34"/>
      <c r="E628" s="34"/>
      <c r="F628" s="34"/>
      <c r="G628" s="34"/>
      <c r="H628" s="34"/>
    </row>
    <row r="629" spans="2:8">
      <c r="B629" s="34"/>
      <c r="C629" s="34"/>
      <c r="D629" s="34"/>
      <c r="E629" s="34"/>
      <c r="F629" s="34"/>
      <c r="G629" s="34"/>
      <c r="H629" s="34"/>
    </row>
    <row r="630" spans="2:8">
      <c r="B630" s="34"/>
      <c r="C630" s="34"/>
      <c r="D630" s="34"/>
      <c r="E630" s="34"/>
      <c r="F630" s="34"/>
      <c r="G630" s="34"/>
      <c r="H630" s="34"/>
    </row>
    <row r="631" spans="2:8">
      <c r="B631" s="34"/>
      <c r="C631" s="34"/>
      <c r="D631" s="34"/>
      <c r="E631" s="34"/>
      <c r="F631" s="34"/>
      <c r="G631" s="34"/>
      <c r="H631" s="34"/>
    </row>
    <row r="632" spans="2:8">
      <c r="B632" s="34"/>
      <c r="C632" s="34"/>
      <c r="D632" s="34"/>
      <c r="E632" s="34"/>
      <c r="F632" s="34"/>
      <c r="G632" s="34"/>
      <c r="H632" s="34"/>
    </row>
    <row r="633" spans="2:8">
      <c r="B633" s="34"/>
      <c r="C633" s="34"/>
      <c r="D633" s="34"/>
      <c r="E633" s="34"/>
      <c r="F633" s="34"/>
      <c r="G633" s="34"/>
      <c r="H633" s="34"/>
    </row>
    <row r="634" spans="2:8">
      <c r="B634" s="34"/>
      <c r="C634" s="34"/>
      <c r="D634" s="34"/>
      <c r="E634" s="34"/>
      <c r="F634" s="34"/>
      <c r="G634" s="34"/>
      <c r="H634" s="34"/>
    </row>
    <row r="635" spans="2:8">
      <c r="B635" s="34"/>
      <c r="C635" s="34"/>
      <c r="D635" s="34"/>
      <c r="E635" s="34"/>
      <c r="F635" s="34"/>
      <c r="G635" s="34"/>
      <c r="H635" s="34"/>
    </row>
    <row r="636" spans="2:8">
      <c r="B636" s="34"/>
      <c r="C636" s="34"/>
      <c r="D636" s="34"/>
      <c r="E636" s="34"/>
      <c r="F636" s="34"/>
      <c r="G636" s="34"/>
      <c r="H636" s="34"/>
    </row>
    <row r="637" spans="2:8">
      <c r="B637" s="34"/>
      <c r="C637" s="34"/>
      <c r="D637" s="34"/>
      <c r="E637" s="34"/>
      <c r="F637" s="34"/>
      <c r="G637" s="34"/>
      <c r="H637" s="34"/>
    </row>
    <row r="638" spans="2:8">
      <c r="B638" s="34"/>
      <c r="C638" s="34"/>
      <c r="D638" s="34"/>
      <c r="E638" s="34"/>
      <c r="F638" s="34"/>
      <c r="G638" s="34"/>
      <c r="H638" s="34"/>
    </row>
    <row r="639" spans="2:8">
      <c r="B639" s="34"/>
      <c r="C639" s="34"/>
      <c r="D639" s="34"/>
      <c r="E639" s="34"/>
      <c r="F639" s="34"/>
      <c r="G639" s="34"/>
      <c r="H639" s="34"/>
    </row>
    <row r="640" spans="2:8">
      <c r="B640" s="34"/>
      <c r="C640" s="34"/>
      <c r="D640" s="34"/>
      <c r="E640" s="34"/>
      <c r="F640" s="34"/>
      <c r="G640" s="34"/>
      <c r="H640" s="34"/>
    </row>
    <row r="641" spans="2:8">
      <c r="B641" s="34"/>
      <c r="C641" s="34"/>
      <c r="D641" s="34"/>
      <c r="E641" s="34"/>
      <c r="F641" s="34"/>
      <c r="G641" s="34"/>
      <c r="H641" s="34"/>
    </row>
    <row r="642" spans="2:8">
      <c r="B642" s="34"/>
      <c r="C642" s="34"/>
      <c r="D642" s="34"/>
      <c r="E642" s="34"/>
      <c r="F642" s="34"/>
      <c r="G642" s="34"/>
      <c r="H642" s="34"/>
    </row>
    <row r="643" spans="2:8">
      <c r="B643" s="34"/>
      <c r="C643" s="34"/>
      <c r="D643" s="34"/>
      <c r="E643" s="34"/>
      <c r="F643" s="34"/>
      <c r="G643" s="34"/>
      <c r="H643" s="34"/>
    </row>
    <row r="644" spans="2:8">
      <c r="B644" s="34"/>
      <c r="C644" s="34"/>
      <c r="D644" s="34"/>
      <c r="E644" s="34"/>
      <c r="F644" s="34"/>
      <c r="G644" s="34"/>
      <c r="H644" s="34"/>
    </row>
    <row r="645" spans="2:8">
      <c r="B645" s="34"/>
      <c r="C645" s="34"/>
      <c r="D645" s="34"/>
      <c r="E645" s="34"/>
      <c r="F645" s="34"/>
      <c r="G645" s="34"/>
      <c r="H645" s="34"/>
    </row>
    <row r="646" spans="2:8">
      <c r="B646" s="34"/>
      <c r="C646" s="34"/>
      <c r="D646" s="34"/>
      <c r="E646" s="34"/>
      <c r="F646" s="34"/>
      <c r="G646" s="34"/>
      <c r="H646" s="34"/>
    </row>
    <row r="647" spans="2:8">
      <c r="B647" s="34"/>
      <c r="C647" s="34"/>
      <c r="D647" s="34"/>
      <c r="E647" s="34"/>
      <c r="F647" s="34"/>
      <c r="G647" s="34"/>
      <c r="H647" s="34"/>
    </row>
    <row r="648" spans="2:8">
      <c r="B648" s="34"/>
      <c r="C648" s="34"/>
      <c r="D648" s="34"/>
      <c r="E648" s="34"/>
      <c r="F648" s="34"/>
      <c r="G648" s="34"/>
      <c r="H648" s="34"/>
    </row>
    <row r="649" spans="2:8">
      <c r="B649" s="34"/>
      <c r="C649" s="34"/>
      <c r="D649" s="34"/>
      <c r="E649" s="34"/>
      <c r="F649" s="34"/>
      <c r="G649" s="34"/>
      <c r="H649" s="34"/>
    </row>
    <row r="650" spans="2:8">
      <c r="B650" s="34"/>
      <c r="C650" s="34"/>
      <c r="D650" s="34"/>
      <c r="E650" s="34"/>
      <c r="F650" s="34"/>
      <c r="G650" s="34"/>
      <c r="H650" s="34"/>
    </row>
    <row r="651" spans="2:8">
      <c r="B651" s="34"/>
      <c r="C651" s="34"/>
      <c r="D651" s="34"/>
      <c r="E651" s="34"/>
      <c r="F651" s="34"/>
      <c r="G651" s="34"/>
      <c r="H651" s="34"/>
    </row>
    <row r="652" spans="2:8">
      <c r="B652" s="34"/>
      <c r="C652" s="34"/>
      <c r="D652" s="34"/>
      <c r="E652" s="34"/>
      <c r="F652" s="34"/>
      <c r="G652" s="34"/>
      <c r="H652" s="34"/>
    </row>
    <row r="653" spans="2:8">
      <c r="B653" s="34"/>
      <c r="C653" s="34"/>
      <c r="D653" s="34"/>
      <c r="E653" s="34"/>
      <c r="F653" s="34"/>
      <c r="G653" s="34"/>
      <c r="H653" s="34"/>
    </row>
    <row r="654" spans="2:8">
      <c r="B654" s="34"/>
      <c r="C654" s="34"/>
      <c r="D654" s="34"/>
      <c r="E654" s="34"/>
      <c r="F654" s="34"/>
      <c r="G654" s="34"/>
      <c r="H654" s="34"/>
    </row>
    <row r="655" spans="2:8">
      <c r="B655" s="34"/>
      <c r="C655" s="34"/>
      <c r="D655" s="34"/>
      <c r="E655" s="34"/>
      <c r="F655" s="34"/>
      <c r="G655" s="34"/>
      <c r="H655" s="34"/>
    </row>
    <row r="656" spans="2:8">
      <c r="B656" s="34"/>
      <c r="C656" s="34"/>
      <c r="D656" s="34"/>
      <c r="E656" s="34"/>
      <c r="F656" s="34"/>
      <c r="G656" s="34"/>
      <c r="H656" s="34"/>
    </row>
    <row r="657" spans="2:8">
      <c r="B657" s="34"/>
      <c r="C657" s="34"/>
      <c r="D657" s="34"/>
      <c r="E657" s="34"/>
      <c r="F657" s="34"/>
      <c r="G657" s="34"/>
      <c r="H657" s="34"/>
    </row>
    <row r="658" spans="2:8">
      <c r="B658" s="34"/>
      <c r="C658" s="34"/>
      <c r="D658" s="34"/>
      <c r="E658" s="34"/>
      <c r="F658" s="34"/>
      <c r="G658" s="34"/>
      <c r="H658" s="34"/>
    </row>
    <row r="659" spans="2:8">
      <c r="B659" s="34"/>
      <c r="C659" s="34"/>
      <c r="D659" s="34"/>
      <c r="E659" s="34"/>
      <c r="F659" s="34"/>
      <c r="G659" s="34"/>
      <c r="H659" s="34"/>
    </row>
    <row r="660" spans="2:8">
      <c r="B660" s="34"/>
      <c r="C660" s="34"/>
      <c r="D660" s="34"/>
      <c r="E660" s="34"/>
      <c r="F660" s="34"/>
      <c r="G660" s="34"/>
      <c r="H660" s="34"/>
    </row>
    <row r="661" spans="2:8">
      <c r="B661" s="34"/>
      <c r="C661" s="34"/>
      <c r="D661" s="34"/>
      <c r="E661" s="34"/>
      <c r="F661" s="34"/>
      <c r="G661" s="34"/>
      <c r="H661" s="34"/>
    </row>
    <row r="662" spans="2:8">
      <c r="B662" s="34"/>
      <c r="C662" s="34"/>
      <c r="D662" s="34"/>
      <c r="E662" s="34"/>
      <c r="F662" s="34"/>
      <c r="G662" s="34"/>
      <c r="H662" s="34"/>
    </row>
    <row r="663" spans="2:8">
      <c r="B663" s="34"/>
      <c r="C663" s="34"/>
      <c r="D663" s="34"/>
      <c r="E663" s="34"/>
      <c r="F663" s="34"/>
      <c r="G663" s="34"/>
      <c r="H663" s="34"/>
    </row>
    <row r="664" spans="2:8">
      <c r="B664" s="34"/>
      <c r="C664" s="34"/>
      <c r="D664" s="34"/>
      <c r="E664" s="34"/>
      <c r="F664" s="34"/>
      <c r="G664" s="34"/>
      <c r="H664" s="34"/>
    </row>
    <row r="665" spans="2:8">
      <c r="B665" s="34"/>
      <c r="C665" s="34"/>
      <c r="D665" s="34"/>
      <c r="E665" s="34"/>
      <c r="F665" s="34"/>
      <c r="G665" s="34"/>
      <c r="H665" s="34"/>
    </row>
    <row r="666" spans="2:8">
      <c r="B666" s="34"/>
      <c r="C666" s="34"/>
      <c r="D666" s="34"/>
      <c r="E666" s="34"/>
      <c r="F666" s="34"/>
      <c r="G666" s="34"/>
      <c r="H666" s="34"/>
    </row>
    <row r="667" spans="2:8">
      <c r="B667" s="34"/>
      <c r="C667" s="34"/>
      <c r="D667" s="34"/>
      <c r="E667" s="34"/>
      <c r="F667" s="34"/>
      <c r="G667" s="34"/>
      <c r="H667" s="34"/>
    </row>
    <row r="668" spans="2:8">
      <c r="B668" s="34"/>
      <c r="C668" s="34"/>
      <c r="D668" s="34"/>
      <c r="E668" s="34"/>
      <c r="F668" s="34"/>
      <c r="G668" s="34"/>
      <c r="H668" s="34"/>
    </row>
    <row r="669" spans="2:8">
      <c r="B669" s="34"/>
      <c r="C669" s="34"/>
      <c r="D669" s="34"/>
      <c r="E669" s="34"/>
      <c r="F669" s="34"/>
      <c r="G669" s="34"/>
      <c r="H669" s="34"/>
    </row>
    <row r="670" spans="2:8">
      <c r="B670" s="34"/>
      <c r="C670" s="34"/>
      <c r="D670" s="34"/>
      <c r="E670" s="34"/>
      <c r="F670" s="34"/>
      <c r="G670" s="34"/>
      <c r="H670" s="34"/>
    </row>
    <row r="671" spans="2:8">
      <c r="B671" s="34"/>
      <c r="C671" s="34"/>
      <c r="D671" s="34"/>
      <c r="E671" s="34"/>
      <c r="F671" s="34"/>
      <c r="G671" s="34"/>
      <c r="H671" s="34"/>
    </row>
    <row r="672" spans="2:8">
      <c r="B672" s="34"/>
      <c r="C672" s="34"/>
      <c r="D672" s="34"/>
      <c r="E672" s="34"/>
      <c r="F672" s="34"/>
      <c r="G672" s="34"/>
      <c r="H672" s="34"/>
    </row>
    <row r="673" spans="2:8">
      <c r="B673" s="34"/>
      <c r="C673" s="34"/>
      <c r="D673" s="34"/>
      <c r="E673" s="34"/>
      <c r="F673" s="34"/>
      <c r="G673" s="34"/>
      <c r="H673" s="34"/>
    </row>
    <row r="674" spans="2:8">
      <c r="B674" s="34"/>
      <c r="C674" s="34"/>
      <c r="D674" s="34"/>
      <c r="E674" s="34"/>
      <c r="F674" s="34"/>
      <c r="G674" s="34"/>
      <c r="H674" s="34"/>
    </row>
    <row r="675" spans="2:8">
      <c r="B675" s="34"/>
      <c r="C675" s="34"/>
      <c r="D675" s="34"/>
      <c r="E675" s="34"/>
      <c r="F675" s="34"/>
      <c r="G675" s="34"/>
      <c r="H675" s="34"/>
    </row>
    <row r="676" spans="2:8">
      <c r="B676" s="34"/>
      <c r="C676" s="34"/>
      <c r="D676" s="34"/>
      <c r="E676" s="34"/>
      <c r="F676" s="34"/>
      <c r="G676" s="34"/>
      <c r="H676" s="34"/>
    </row>
    <row r="677" spans="2:8">
      <c r="B677" s="34"/>
      <c r="C677" s="34"/>
      <c r="D677" s="34"/>
      <c r="E677" s="34"/>
      <c r="F677" s="34"/>
      <c r="G677" s="34"/>
      <c r="H677" s="34"/>
    </row>
    <row r="678" spans="2:8">
      <c r="B678" s="34"/>
      <c r="C678" s="34"/>
      <c r="D678" s="34"/>
      <c r="E678" s="34"/>
      <c r="F678" s="34"/>
      <c r="G678" s="34"/>
      <c r="H678" s="34"/>
    </row>
    <row r="679" spans="2:8">
      <c r="B679" s="34"/>
      <c r="C679" s="34"/>
      <c r="D679" s="34"/>
      <c r="E679" s="34"/>
      <c r="F679" s="34"/>
      <c r="G679" s="34"/>
      <c r="H679" s="34"/>
    </row>
    <row r="680" spans="2:8">
      <c r="B680" s="34"/>
      <c r="C680" s="34"/>
      <c r="D680" s="34"/>
      <c r="E680" s="34"/>
      <c r="F680" s="34"/>
      <c r="G680" s="34"/>
      <c r="H680" s="34"/>
    </row>
    <row r="681" spans="2:8">
      <c r="B681" s="34"/>
      <c r="C681" s="34"/>
      <c r="D681" s="34"/>
      <c r="E681" s="34"/>
      <c r="F681" s="34"/>
      <c r="G681" s="34"/>
      <c r="H681" s="34"/>
    </row>
    <row r="682" spans="2:8">
      <c r="B682" s="34"/>
      <c r="C682" s="34"/>
      <c r="D682" s="34"/>
      <c r="E682" s="34"/>
      <c r="F682" s="34"/>
      <c r="G682" s="34"/>
      <c r="H682" s="34"/>
    </row>
    <row r="683" spans="2:8">
      <c r="B683" s="34"/>
      <c r="C683" s="34"/>
      <c r="D683" s="34"/>
      <c r="E683" s="34"/>
      <c r="F683" s="34"/>
      <c r="G683" s="34"/>
      <c r="H683" s="34"/>
    </row>
    <row r="684" spans="2:8">
      <c r="B684" s="34"/>
      <c r="C684" s="34"/>
      <c r="D684" s="34"/>
      <c r="E684" s="34"/>
      <c r="F684" s="34"/>
      <c r="G684" s="34"/>
      <c r="H684" s="34"/>
    </row>
    <row r="685" spans="2:8">
      <c r="B685" s="34"/>
      <c r="C685" s="34"/>
      <c r="D685" s="34"/>
      <c r="E685" s="34"/>
      <c r="F685" s="34"/>
      <c r="G685" s="34"/>
      <c r="H685" s="34"/>
    </row>
    <row r="686" spans="2:8">
      <c r="B686" s="34"/>
      <c r="C686" s="34"/>
      <c r="D686" s="34"/>
      <c r="E686" s="34"/>
      <c r="F686" s="34"/>
      <c r="G686" s="34"/>
      <c r="H686" s="34"/>
    </row>
    <row r="687" spans="2:8">
      <c r="B687" s="34"/>
      <c r="C687" s="34"/>
      <c r="D687" s="34"/>
      <c r="E687" s="34"/>
      <c r="F687" s="34"/>
      <c r="G687" s="34"/>
      <c r="H687" s="34"/>
    </row>
    <row r="688" spans="2:8">
      <c r="B688" s="34"/>
      <c r="C688" s="34"/>
      <c r="D688" s="34"/>
      <c r="E688" s="34"/>
      <c r="F688" s="34"/>
      <c r="G688" s="34"/>
      <c r="H688" s="34"/>
    </row>
    <row r="689" spans="2:8">
      <c r="B689" s="34"/>
      <c r="C689" s="34"/>
      <c r="D689" s="34"/>
      <c r="E689" s="34"/>
      <c r="F689" s="34"/>
      <c r="G689" s="34"/>
      <c r="H689" s="34"/>
    </row>
    <row r="690" spans="2:8">
      <c r="B690" s="34"/>
      <c r="C690" s="34"/>
      <c r="D690" s="34"/>
      <c r="E690" s="34"/>
      <c r="F690" s="34"/>
      <c r="G690" s="34"/>
      <c r="H690" s="34"/>
    </row>
    <row r="691" spans="2:8">
      <c r="B691" s="34"/>
      <c r="C691" s="34"/>
      <c r="D691" s="34"/>
      <c r="E691" s="34"/>
      <c r="F691" s="34"/>
      <c r="G691" s="34"/>
      <c r="H691" s="34"/>
    </row>
    <row r="692" spans="2:8">
      <c r="B692" s="34"/>
      <c r="C692" s="34"/>
      <c r="D692" s="34"/>
      <c r="E692" s="34"/>
      <c r="F692" s="34"/>
      <c r="G692" s="34"/>
      <c r="H692" s="34"/>
    </row>
    <row r="693" spans="2:8">
      <c r="B693" s="34"/>
      <c r="C693" s="34"/>
      <c r="D693" s="34"/>
      <c r="E693" s="34"/>
      <c r="F693" s="34"/>
      <c r="G693" s="34"/>
      <c r="H693" s="34"/>
    </row>
    <row r="694" spans="2:8">
      <c r="B694" s="34"/>
      <c r="C694" s="34"/>
      <c r="D694" s="34"/>
      <c r="E694" s="34"/>
      <c r="F694" s="34"/>
      <c r="G694" s="34"/>
      <c r="H694" s="34"/>
    </row>
    <row r="695" spans="2:8">
      <c r="B695" s="34"/>
      <c r="C695" s="34"/>
      <c r="D695" s="34"/>
      <c r="E695" s="34"/>
      <c r="F695" s="34"/>
      <c r="G695" s="34"/>
      <c r="H695" s="34"/>
    </row>
    <row r="696" spans="2:8">
      <c r="B696" s="34"/>
      <c r="C696" s="34"/>
      <c r="D696" s="34"/>
      <c r="E696" s="34"/>
      <c r="F696" s="34"/>
      <c r="G696" s="34"/>
      <c r="H696" s="34"/>
    </row>
    <row r="697" spans="2:8">
      <c r="B697" s="34"/>
      <c r="C697" s="34"/>
      <c r="D697" s="34"/>
      <c r="E697" s="34"/>
      <c r="F697" s="34"/>
      <c r="G697" s="34"/>
      <c r="H697" s="34"/>
    </row>
    <row r="698" spans="2:8">
      <c r="B698" s="34"/>
      <c r="C698" s="34"/>
      <c r="D698" s="34"/>
      <c r="E698" s="34"/>
      <c r="F698" s="34"/>
      <c r="G698" s="34"/>
      <c r="H698" s="34"/>
    </row>
    <row r="699" spans="2:8">
      <c r="B699" s="34"/>
      <c r="C699" s="34"/>
      <c r="D699" s="34"/>
      <c r="E699" s="34"/>
      <c r="F699" s="34"/>
      <c r="G699" s="34"/>
      <c r="H699" s="34"/>
    </row>
    <row r="700" spans="2:8">
      <c r="B700" s="34"/>
      <c r="C700" s="34"/>
      <c r="D700" s="34"/>
      <c r="E700" s="34"/>
      <c r="F700" s="34"/>
      <c r="G700" s="34"/>
      <c r="H700" s="34"/>
    </row>
    <row r="701" spans="2:8">
      <c r="B701" s="34"/>
      <c r="C701" s="34"/>
      <c r="D701" s="34"/>
      <c r="E701" s="34"/>
      <c r="F701" s="34"/>
      <c r="G701" s="34"/>
      <c r="H701" s="34"/>
    </row>
    <row r="702" spans="2:8">
      <c r="B702" s="34"/>
      <c r="C702" s="34"/>
      <c r="D702" s="34"/>
      <c r="E702" s="34"/>
      <c r="F702" s="34"/>
      <c r="G702" s="34"/>
      <c r="H702" s="34"/>
    </row>
    <row r="703" spans="2:8">
      <c r="B703" s="34"/>
      <c r="C703" s="34"/>
      <c r="D703" s="34"/>
      <c r="E703" s="34"/>
      <c r="F703" s="34"/>
      <c r="G703" s="34"/>
      <c r="H703" s="34"/>
    </row>
    <row r="704" spans="2:8">
      <c r="B704" s="34"/>
      <c r="C704" s="34"/>
      <c r="D704" s="34"/>
      <c r="E704" s="34"/>
      <c r="F704" s="34"/>
      <c r="G704" s="34"/>
      <c r="H704" s="34"/>
    </row>
    <row r="705" spans="2:8">
      <c r="B705" s="34"/>
      <c r="C705" s="34"/>
      <c r="D705" s="34"/>
      <c r="E705" s="34"/>
      <c r="F705" s="34"/>
      <c r="G705" s="34"/>
      <c r="H705" s="34"/>
    </row>
    <row r="706" spans="2:8">
      <c r="B706" s="34"/>
      <c r="C706" s="34"/>
      <c r="D706" s="34"/>
      <c r="E706" s="34"/>
      <c r="F706" s="34"/>
      <c r="G706" s="34"/>
      <c r="H706" s="34"/>
    </row>
    <row r="707" spans="2:8">
      <c r="B707" s="34"/>
      <c r="C707" s="34"/>
      <c r="D707" s="34"/>
      <c r="E707" s="34"/>
      <c r="F707" s="34"/>
      <c r="G707" s="34"/>
      <c r="H707" s="34"/>
    </row>
    <row r="708" spans="2:8">
      <c r="B708" s="34"/>
      <c r="C708" s="34"/>
      <c r="D708" s="34"/>
      <c r="E708" s="34"/>
      <c r="F708" s="34"/>
      <c r="G708" s="34"/>
      <c r="H708" s="34"/>
    </row>
    <row r="709" spans="2:8">
      <c r="B709" s="34"/>
      <c r="C709" s="34"/>
      <c r="D709" s="34"/>
      <c r="E709" s="34"/>
      <c r="F709" s="34"/>
      <c r="G709" s="34"/>
      <c r="H709" s="34"/>
    </row>
    <row r="710" spans="2:8">
      <c r="B710" s="34"/>
      <c r="C710" s="34"/>
      <c r="D710" s="34"/>
      <c r="E710" s="34"/>
      <c r="F710" s="34"/>
      <c r="G710" s="34"/>
      <c r="H710" s="34"/>
    </row>
    <row r="711" spans="2:8">
      <c r="B711" s="34"/>
      <c r="C711" s="34"/>
      <c r="D711" s="34"/>
      <c r="E711" s="34"/>
      <c r="F711" s="34"/>
      <c r="G711" s="34"/>
      <c r="H711" s="34"/>
    </row>
    <row r="712" spans="2:8">
      <c r="B712" s="34"/>
      <c r="C712" s="34"/>
      <c r="D712" s="34"/>
      <c r="E712" s="34"/>
      <c r="F712" s="34"/>
      <c r="G712" s="34"/>
      <c r="H712" s="34"/>
    </row>
    <row r="713" spans="2:8">
      <c r="B713" s="34"/>
      <c r="C713" s="34"/>
      <c r="D713" s="34"/>
      <c r="E713" s="34"/>
      <c r="F713" s="34"/>
      <c r="G713" s="34"/>
      <c r="H713" s="34"/>
    </row>
    <row r="714" spans="2:8">
      <c r="B714" s="34"/>
      <c r="C714" s="34"/>
      <c r="D714" s="34"/>
      <c r="E714" s="34"/>
      <c r="F714" s="34"/>
      <c r="G714" s="34"/>
      <c r="H714" s="34"/>
    </row>
    <row r="715" spans="2:8">
      <c r="B715" s="34"/>
      <c r="C715" s="34"/>
      <c r="D715" s="34"/>
      <c r="E715" s="34"/>
      <c r="F715" s="34"/>
      <c r="G715" s="34"/>
      <c r="H715" s="34"/>
    </row>
    <row r="716" spans="2:8">
      <c r="B716" s="34"/>
      <c r="C716" s="34"/>
      <c r="D716" s="34"/>
      <c r="E716" s="34"/>
      <c r="F716" s="34"/>
      <c r="G716" s="34"/>
      <c r="H716" s="34"/>
    </row>
    <row r="717" spans="2:8">
      <c r="B717" s="34"/>
      <c r="C717" s="34"/>
      <c r="D717" s="34"/>
      <c r="E717" s="34"/>
      <c r="F717" s="34"/>
      <c r="G717" s="34"/>
      <c r="H717" s="34"/>
    </row>
    <row r="718" spans="2:8">
      <c r="B718" s="34"/>
      <c r="C718" s="34"/>
      <c r="D718" s="34"/>
      <c r="E718" s="34"/>
      <c r="F718" s="34"/>
      <c r="G718" s="34"/>
      <c r="H718" s="34"/>
    </row>
    <row r="719" spans="2:8">
      <c r="B719" s="34"/>
      <c r="C719" s="34"/>
      <c r="D719" s="34"/>
      <c r="E719" s="34"/>
      <c r="F719" s="34"/>
      <c r="G719" s="34"/>
      <c r="H719" s="34"/>
    </row>
    <row r="720" spans="2:8">
      <c r="B720" s="34"/>
      <c r="C720" s="34"/>
      <c r="D720" s="34"/>
      <c r="E720" s="34"/>
      <c r="F720" s="34"/>
      <c r="G720" s="34"/>
      <c r="H720" s="34"/>
    </row>
    <row r="721" spans="2:8">
      <c r="B721" s="34"/>
      <c r="C721" s="34"/>
      <c r="D721" s="34"/>
      <c r="E721" s="34"/>
      <c r="F721" s="34"/>
      <c r="G721" s="34"/>
      <c r="H721" s="34"/>
    </row>
    <row r="722" spans="2:8">
      <c r="B722" s="34"/>
      <c r="C722" s="34"/>
      <c r="D722" s="34"/>
      <c r="E722" s="34"/>
      <c r="F722" s="34"/>
      <c r="G722" s="34"/>
      <c r="H722" s="34"/>
    </row>
    <row r="723" spans="2:8">
      <c r="B723" s="34"/>
      <c r="C723" s="34"/>
      <c r="D723" s="34"/>
      <c r="E723" s="34"/>
      <c r="F723" s="34"/>
      <c r="G723" s="34"/>
      <c r="H723" s="34"/>
    </row>
    <row r="724" spans="2:8">
      <c r="B724" s="34"/>
      <c r="C724" s="34"/>
      <c r="D724" s="34"/>
      <c r="E724" s="34"/>
      <c r="F724" s="34"/>
      <c r="G724" s="34"/>
      <c r="H724" s="34"/>
    </row>
    <row r="725" spans="2:8">
      <c r="B725" s="34"/>
      <c r="C725" s="34"/>
      <c r="D725" s="34"/>
      <c r="E725" s="34"/>
      <c r="F725" s="34"/>
      <c r="G725" s="34"/>
      <c r="H725" s="34"/>
    </row>
    <row r="726" spans="2:8">
      <c r="B726" s="34"/>
      <c r="C726" s="34"/>
      <c r="D726" s="34"/>
      <c r="E726" s="34"/>
      <c r="F726" s="34"/>
      <c r="G726" s="34"/>
      <c r="H726" s="34"/>
    </row>
    <row r="727" spans="2:8">
      <c r="B727" s="34"/>
      <c r="C727" s="34"/>
      <c r="D727" s="34"/>
      <c r="E727" s="34"/>
      <c r="F727" s="34"/>
      <c r="G727" s="34"/>
      <c r="H727" s="34"/>
    </row>
    <row r="728" spans="2:8">
      <c r="B728" s="34"/>
      <c r="C728" s="34"/>
      <c r="D728" s="34"/>
      <c r="E728" s="34"/>
      <c r="F728" s="34"/>
      <c r="G728" s="34"/>
      <c r="H728" s="34"/>
    </row>
    <row r="729" spans="2:8">
      <c r="B729" s="34"/>
      <c r="C729" s="34"/>
      <c r="D729" s="34"/>
      <c r="E729" s="34"/>
      <c r="F729" s="34"/>
      <c r="G729" s="34"/>
      <c r="H729" s="34"/>
    </row>
    <row r="730" spans="2:8">
      <c r="B730" s="34"/>
      <c r="C730" s="34"/>
      <c r="D730" s="34"/>
      <c r="E730" s="34"/>
      <c r="F730" s="34"/>
      <c r="G730" s="34"/>
      <c r="H730" s="34"/>
    </row>
    <row r="731" spans="2:8">
      <c r="B731" s="34"/>
      <c r="C731" s="34"/>
      <c r="D731" s="34"/>
      <c r="E731" s="34"/>
      <c r="F731" s="34"/>
      <c r="G731" s="34"/>
      <c r="H731" s="34"/>
    </row>
    <row r="732" spans="2:8">
      <c r="B732" s="34"/>
      <c r="C732" s="34"/>
      <c r="D732" s="34"/>
      <c r="E732" s="34"/>
      <c r="F732" s="34"/>
      <c r="G732" s="34"/>
      <c r="H732" s="34"/>
    </row>
    <row r="733" spans="2:8">
      <c r="B733" s="34"/>
      <c r="C733" s="34"/>
      <c r="D733" s="34"/>
      <c r="E733" s="34"/>
      <c r="F733" s="34"/>
      <c r="G733" s="34"/>
      <c r="H733" s="34"/>
    </row>
    <row r="734" spans="2:8">
      <c r="B734" s="34"/>
      <c r="C734" s="34"/>
      <c r="D734" s="34"/>
      <c r="E734" s="34"/>
      <c r="F734" s="34"/>
      <c r="G734" s="34"/>
      <c r="H734" s="34"/>
    </row>
    <row r="735" spans="2:8">
      <c r="B735" s="34"/>
      <c r="C735" s="34"/>
      <c r="D735" s="34"/>
      <c r="E735" s="34"/>
      <c r="F735" s="34"/>
      <c r="G735" s="34"/>
      <c r="H735" s="34"/>
    </row>
    <row r="736" spans="2:8">
      <c r="B736" s="34"/>
      <c r="C736" s="34"/>
      <c r="D736" s="34"/>
      <c r="E736" s="34"/>
      <c r="F736" s="34"/>
      <c r="G736" s="34"/>
      <c r="H736" s="34"/>
    </row>
    <row r="737" spans="2:8">
      <c r="B737" s="34"/>
      <c r="C737" s="34"/>
      <c r="D737" s="34"/>
      <c r="E737" s="34"/>
      <c r="F737" s="34"/>
      <c r="G737" s="34"/>
      <c r="H737" s="34"/>
    </row>
    <row r="738" spans="2:8">
      <c r="B738" s="34"/>
      <c r="C738" s="34"/>
      <c r="D738" s="34"/>
      <c r="E738" s="34"/>
      <c r="F738" s="34"/>
      <c r="G738" s="34"/>
      <c r="H738" s="34"/>
    </row>
    <row r="739" spans="2:8">
      <c r="B739" s="34"/>
      <c r="C739" s="34"/>
      <c r="D739" s="34"/>
      <c r="E739" s="34"/>
      <c r="F739" s="34"/>
      <c r="G739" s="34"/>
      <c r="H739" s="34"/>
    </row>
    <row r="740" spans="2:8">
      <c r="B740" s="34"/>
      <c r="C740" s="34"/>
      <c r="D740" s="34"/>
      <c r="E740" s="34"/>
      <c r="F740" s="34"/>
      <c r="G740" s="34"/>
      <c r="H740" s="34"/>
    </row>
    <row r="741" spans="2:8">
      <c r="B741" s="34"/>
      <c r="C741" s="34"/>
      <c r="D741" s="34"/>
      <c r="E741" s="34"/>
      <c r="F741" s="34"/>
      <c r="G741" s="34"/>
      <c r="H741" s="34"/>
    </row>
    <row r="742" spans="2:8">
      <c r="B742" s="34"/>
      <c r="C742" s="34"/>
      <c r="D742" s="34"/>
      <c r="E742" s="34"/>
      <c r="F742" s="34"/>
      <c r="G742" s="34"/>
      <c r="H742" s="34"/>
    </row>
    <row r="743" spans="2:8">
      <c r="B743" s="34"/>
      <c r="C743" s="34"/>
      <c r="D743" s="34"/>
      <c r="E743" s="34"/>
      <c r="F743" s="34"/>
      <c r="G743" s="34"/>
      <c r="H743" s="34"/>
    </row>
    <row r="744" spans="2:8">
      <c r="B744" s="34"/>
      <c r="C744" s="34"/>
      <c r="D744" s="34"/>
      <c r="E744" s="34"/>
      <c r="F744" s="34"/>
      <c r="G744" s="34"/>
      <c r="H744" s="34"/>
    </row>
    <row r="745" spans="2:8">
      <c r="B745" s="34"/>
      <c r="C745" s="34"/>
      <c r="D745" s="34"/>
      <c r="E745" s="34"/>
      <c r="F745" s="34"/>
      <c r="G745" s="34"/>
      <c r="H745" s="34"/>
    </row>
    <row r="746" spans="2:8">
      <c r="B746" s="34"/>
      <c r="C746" s="34"/>
      <c r="D746" s="34"/>
      <c r="E746" s="34"/>
      <c r="F746" s="34"/>
      <c r="G746" s="34"/>
      <c r="H746" s="34"/>
    </row>
    <row r="747" spans="2:8">
      <c r="B747" s="34"/>
      <c r="C747" s="34"/>
      <c r="D747" s="34"/>
      <c r="E747" s="34"/>
      <c r="F747" s="34"/>
      <c r="G747" s="34"/>
      <c r="H747" s="34"/>
    </row>
    <row r="748" spans="2:8">
      <c r="B748" s="34"/>
      <c r="C748" s="34"/>
      <c r="D748" s="34"/>
      <c r="E748" s="34"/>
      <c r="F748" s="34"/>
      <c r="G748" s="34"/>
      <c r="H748" s="34"/>
    </row>
    <row r="749" spans="2:8">
      <c r="B749" s="34"/>
      <c r="C749" s="34"/>
      <c r="D749" s="34"/>
      <c r="E749" s="34"/>
      <c r="F749" s="34"/>
      <c r="G749" s="34"/>
      <c r="H749" s="34"/>
    </row>
    <row r="750" spans="2:8">
      <c r="B750" s="34"/>
      <c r="C750" s="34"/>
      <c r="D750" s="34"/>
      <c r="E750" s="34"/>
      <c r="F750" s="34"/>
      <c r="G750" s="34"/>
      <c r="H750" s="34"/>
    </row>
    <row r="751" spans="2:8">
      <c r="B751" s="34"/>
      <c r="C751" s="34"/>
      <c r="D751" s="34"/>
      <c r="E751" s="34"/>
      <c r="F751" s="34"/>
      <c r="G751" s="34"/>
      <c r="H751" s="34"/>
    </row>
    <row r="752" spans="2:8">
      <c r="B752" s="34"/>
      <c r="C752" s="34"/>
      <c r="D752" s="34"/>
      <c r="E752" s="34"/>
      <c r="F752" s="34"/>
      <c r="G752" s="34"/>
      <c r="H752" s="34"/>
    </row>
    <row r="753" spans="2:8">
      <c r="B753" s="34"/>
      <c r="C753" s="34"/>
      <c r="D753" s="34"/>
      <c r="E753" s="34"/>
      <c r="F753" s="34"/>
      <c r="G753" s="34"/>
      <c r="H753" s="34"/>
    </row>
    <row r="754" spans="2:8">
      <c r="B754" s="34"/>
      <c r="C754" s="34"/>
      <c r="D754" s="34"/>
      <c r="E754" s="34"/>
      <c r="F754" s="34"/>
      <c r="G754" s="34"/>
      <c r="H754" s="34"/>
    </row>
    <row r="755" spans="2:8">
      <c r="B755" s="34"/>
      <c r="C755" s="34"/>
      <c r="D755" s="34"/>
      <c r="E755" s="34"/>
      <c r="F755" s="34"/>
      <c r="G755" s="34"/>
      <c r="H755" s="34"/>
    </row>
    <row r="756" spans="2:8">
      <c r="B756" s="34"/>
      <c r="C756" s="34"/>
      <c r="D756" s="34"/>
      <c r="E756" s="34"/>
      <c r="F756" s="34"/>
      <c r="G756" s="34"/>
      <c r="H756" s="34"/>
    </row>
    <row r="757" spans="2:8">
      <c r="B757" s="34"/>
      <c r="C757" s="34"/>
      <c r="D757" s="34"/>
      <c r="E757" s="34"/>
      <c r="F757" s="34"/>
      <c r="G757" s="34"/>
      <c r="H757" s="34"/>
    </row>
    <row r="758" spans="2:8">
      <c r="B758" s="34"/>
      <c r="C758" s="34"/>
      <c r="D758" s="34"/>
      <c r="E758" s="34"/>
      <c r="F758" s="34"/>
      <c r="G758" s="34"/>
      <c r="H758" s="34"/>
    </row>
    <row r="759" spans="2:8">
      <c r="B759" s="34"/>
      <c r="C759" s="34"/>
      <c r="D759" s="34"/>
      <c r="E759" s="34"/>
      <c r="F759" s="34"/>
      <c r="G759" s="34"/>
      <c r="H759" s="34"/>
    </row>
    <row r="760" spans="2:8">
      <c r="B760" s="34"/>
      <c r="C760" s="34"/>
      <c r="D760" s="34"/>
      <c r="E760" s="34"/>
      <c r="F760" s="34"/>
      <c r="G760" s="34"/>
      <c r="H760" s="34"/>
    </row>
    <row r="761" spans="2:8">
      <c r="B761" s="34"/>
      <c r="C761" s="34"/>
      <c r="D761" s="34"/>
      <c r="E761" s="34"/>
      <c r="F761" s="34"/>
      <c r="G761" s="34"/>
      <c r="H761" s="34"/>
    </row>
    <row r="762" spans="2:8">
      <c r="B762" s="34"/>
      <c r="C762" s="34"/>
      <c r="D762" s="34"/>
      <c r="E762" s="34"/>
      <c r="F762" s="34"/>
      <c r="G762" s="34"/>
      <c r="H762" s="34"/>
    </row>
    <row r="763" spans="2:8">
      <c r="B763" s="34"/>
      <c r="C763" s="34"/>
      <c r="D763" s="34"/>
      <c r="E763" s="34"/>
      <c r="F763" s="34"/>
      <c r="G763" s="34"/>
      <c r="H763" s="34"/>
    </row>
    <row r="764" spans="2:8">
      <c r="B764" s="34"/>
      <c r="C764" s="34"/>
      <c r="D764" s="34"/>
      <c r="E764" s="34"/>
      <c r="F764" s="34"/>
      <c r="G764" s="34"/>
      <c r="H764" s="34"/>
    </row>
    <row r="765" spans="2:8">
      <c r="B765" s="34"/>
      <c r="C765" s="34"/>
      <c r="D765" s="34"/>
      <c r="E765" s="34"/>
      <c r="F765" s="34"/>
      <c r="G765" s="34"/>
      <c r="H765" s="34"/>
    </row>
    <row r="766" spans="2:8">
      <c r="B766" s="34"/>
      <c r="C766" s="34"/>
      <c r="D766" s="34"/>
      <c r="E766" s="34"/>
      <c r="F766" s="34"/>
      <c r="G766" s="34"/>
      <c r="H766" s="34"/>
    </row>
    <row r="767" spans="2:8">
      <c r="B767" s="34"/>
      <c r="C767" s="34"/>
      <c r="D767" s="34"/>
      <c r="E767" s="34"/>
      <c r="F767" s="34"/>
      <c r="G767" s="34"/>
      <c r="H767" s="34"/>
    </row>
    <row r="768" spans="2:8">
      <c r="B768" s="34"/>
      <c r="C768" s="34"/>
      <c r="D768" s="34"/>
      <c r="E768" s="34"/>
      <c r="F768" s="34"/>
      <c r="G768" s="34"/>
      <c r="H768" s="34"/>
    </row>
    <row r="769" spans="2:8">
      <c r="B769" s="34"/>
      <c r="C769" s="34"/>
      <c r="D769" s="34"/>
      <c r="E769" s="34"/>
      <c r="F769" s="34"/>
      <c r="G769" s="34"/>
      <c r="H769" s="34"/>
    </row>
    <row r="770" spans="2:8">
      <c r="B770" s="34"/>
      <c r="C770" s="34"/>
      <c r="D770" s="34"/>
      <c r="E770" s="34"/>
      <c r="F770" s="34"/>
      <c r="G770" s="34"/>
      <c r="H770" s="34"/>
    </row>
    <row r="771" spans="2:8">
      <c r="B771" s="34"/>
      <c r="C771" s="34"/>
      <c r="D771" s="34"/>
      <c r="E771" s="34"/>
      <c r="F771" s="34"/>
      <c r="G771" s="34"/>
      <c r="H771" s="34"/>
    </row>
    <row r="772" spans="2:8">
      <c r="B772" s="34"/>
      <c r="C772" s="34"/>
      <c r="D772" s="34"/>
      <c r="E772" s="34"/>
      <c r="F772" s="34"/>
      <c r="G772" s="34"/>
      <c r="H772" s="34"/>
    </row>
    <row r="773" spans="2:8">
      <c r="B773" s="34"/>
      <c r="C773" s="34"/>
      <c r="D773" s="34"/>
      <c r="E773" s="34"/>
      <c r="F773" s="34"/>
      <c r="G773" s="34"/>
      <c r="H773" s="34"/>
    </row>
    <row r="774" spans="2:8">
      <c r="B774" s="34"/>
      <c r="C774" s="34"/>
      <c r="D774" s="34"/>
      <c r="E774" s="34"/>
      <c r="F774" s="34"/>
      <c r="G774" s="34"/>
      <c r="H774" s="34"/>
    </row>
    <row r="775" spans="2:8">
      <c r="B775" s="34"/>
      <c r="C775" s="34"/>
      <c r="D775" s="34"/>
      <c r="E775" s="34"/>
      <c r="F775" s="34"/>
      <c r="G775" s="34"/>
      <c r="H775" s="34"/>
    </row>
    <row r="776" spans="2:8">
      <c r="B776" s="34"/>
      <c r="C776" s="34"/>
      <c r="D776" s="34"/>
      <c r="E776" s="34"/>
      <c r="F776" s="34"/>
      <c r="G776" s="34"/>
      <c r="H776" s="34"/>
    </row>
    <row r="777" spans="2:8">
      <c r="B777" s="34"/>
      <c r="C777" s="34"/>
      <c r="D777" s="34"/>
      <c r="E777" s="34"/>
      <c r="F777" s="34"/>
      <c r="G777" s="34"/>
      <c r="H777" s="34"/>
    </row>
    <row r="778" spans="2:8">
      <c r="B778" s="34"/>
      <c r="C778" s="34"/>
      <c r="D778" s="34"/>
      <c r="E778" s="34"/>
      <c r="F778" s="34"/>
      <c r="G778" s="34"/>
      <c r="H778" s="34"/>
    </row>
    <row r="779" spans="2:8">
      <c r="B779" s="34"/>
      <c r="C779" s="34"/>
      <c r="D779" s="34"/>
      <c r="E779" s="34"/>
      <c r="F779" s="34"/>
      <c r="G779" s="34"/>
      <c r="H779" s="34"/>
    </row>
    <row r="780" spans="2:8">
      <c r="B780" s="34"/>
      <c r="C780" s="34"/>
      <c r="D780" s="34"/>
      <c r="E780" s="34"/>
      <c r="F780" s="34"/>
      <c r="G780" s="34"/>
      <c r="H780" s="34"/>
    </row>
    <row r="781" spans="2:8">
      <c r="B781" s="34"/>
      <c r="C781" s="34"/>
      <c r="D781" s="34"/>
      <c r="E781" s="34"/>
      <c r="F781" s="34"/>
      <c r="G781" s="34"/>
      <c r="H781" s="34"/>
    </row>
    <row r="782" spans="2:8">
      <c r="B782" s="34"/>
      <c r="C782" s="34"/>
      <c r="D782" s="34"/>
      <c r="E782" s="34"/>
      <c r="F782" s="34"/>
      <c r="G782" s="34"/>
      <c r="H782" s="34"/>
    </row>
    <row r="783" spans="2:8">
      <c r="B783" s="34"/>
      <c r="C783" s="34"/>
      <c r="D783" s="34"/>
      <c r="E783" s="34"/>
      <c r="F783" s="34"/>
      <c r="G783" s="34"/>
      <c r="H783" s="34"/>
    </row>
    <row r="784" spans="2:8">
      <c r="B784" s="34"/>
      <c r="C784" s="34"/>
      <c r="D784" s="34"/>
      <c r="E784" s="34"/>
      <c r="F784" s="34"/>
      <c r="G784" s="34"/>
      <c r="H784" s="34"/>
    </row>
    <row r="785" spans="2:8">
      <c r="B785" s="34"/>
      <c r="C785" s="34"/>
      <c r="D785" s="34"/>
      <c r="E785" s="34"/>
      <c r="F785" s="34"/>
      <c r="G785" s="34"/>
      <c r="H785" s="34"/>
    </row>
    <row r="786" spans="2:8">
      <c r="B786" s="34"/>
      <c r="C786" s="34"/>
      <c r="D786" s="34"/>
      <c r="E786" s="34"/>
      <c r="F786" s="34"/>
      <c r="G786" s="34"/>
      <c r="H786" s="34"/>
    </row>
    <row r="787" spans="2:8">
      <c r="B787" s="34"/>
      <c r="C787" s="34"/>
      <c r="D787" s="34"/>
      <c r="E787" s="34"/>
      <c r="F787" s="34"/>
      <c r="G787" s="34"/>
      <c r="H787" s="34"/>
    </row>
    <row r="788" spans="2:8">
      <c r="B788" s="34"/>
      <c r="C788" s="34"/>
      <c r="D788" s="34"/>
      <c r="E788" s="34"/>
      <c r="F788" s="34"/>
      <c r="G788" s="34"/>
      <c r="H788" s="34"/>
    </row>
    <row r="789" spans="2:8">
      <c r="B789" s="34"/>
      <c r="C789" s="34"/>
      <c r="D789" s="34"/>
      <c r="E789" s="34"/>
      <c r="F789" s="34"/>
      <c r="G789" s="34"/>
      <c r="H789" s="34"/>
    </row>
    <row r="790" spans="2:8">
      <c r="B790" s="34"/>
      <c r="C790" s="34"/>
      <c r="D790" s="34"/>
      <c r="E790" s="34"/>
      <c r="F790" s="34"/>
      <c r="G790" s="34"/>
      <c r="H790" s="34"/>
    </row>
    <row r="791" spans="2:8">
      <c r="B791" s="34"/>
      <c r="C791" s="34"/>
      <c r="D791" s="34"/>
      <c r="E791" s="34"/>
      <c r="F791" s="34"/>
      <c r="G791" s="34"/>
      <c r="H791" s="34"/>
    </row>
    <row r="792" spans="2:8">
      <c r="B792" s="34"/>
      <c r="C792" s="34"/>
      <c r="D792" s="34"/>
      <c r="E792" s="34"/>
      <c r="F792" s="34"/>
      <c r="G792" s="34"/>
      <c r="H792" s="34"/>
    </row>
    <row r="793" spans="2:8">
      <c r="B793" s="34"/>
      <c r="C793" s="34"/>
      <c r="D793" s="34"/>
      <c r="E793" s="34"/>
      <c r="F793" s="34"/>
      <c r="G793" s="34"/>
      <c r="H793" s="34"/>
    </row>
    <row r="794" spans="2:8">
      <c r="B794" s="34"/>
      <c r="C794" s="34"/>
      <c r="D794" s="34"/>
      <c r="E794" s="34"/>
      <c r="F794" s="34"/>
      <c r="G794" s="34"/>
      <c r="H794" s="34"/>
    </row>
    <row r="795" spans="2:8">
      <c r="B795" s="34"/>
      <c r="C795" s="34"/>
      <c r="D795" s="34"/>
      <c r="E795" s="34"/>
      <c r="F795" s="34"/>
      <c r="G795" s="34"/>
      <c r="H795" s="34"/>
    </row>
    <row r="796" spans="2:8">
      <c r="B796" s="34"/>
      <c r="C796" s="34"/>
      <c r="D796" s="34"/>
      <c r="E796" s="34"/>
      <c r="F796" s="34"/>
      <c r="G796" s="34"/>
      <c r="H796" s="34"/>
    </row>
    <row r="797" spans="2:8">
      <c r="B797" s="34"/>
      <c r="C797" s="34"/>
      <c r="D797" s="34"/>
      <c r="E797" s="34"/>
      <c r="F797" s="34"/>
      <c r="G797" s="34"/>
      <c r="H797" s="34"/>
    </row>
    <row r="798" spans="2:8">
      <c r="B798" s="34"/>
      <c r="C798" s="34"/>
      <c r="D798" s="34"/>
      <c r="E798" s="34"/>
      <c r="F798" s="34"/>
      <c r="G798" s="34"/>
      <c r="H798" s="34"/>
    </row>
    <row r="799" spans="2:8">
      <c r="B799" s="34"/>
      <c r="C799" s="34"/>
      <c r="D799" s="34"/>
      <c r="E799" s="34"/>
      <c r="F799" s="34"/>
      <c r="G799" s="34"/>
      <c r="H799" s="34"/>
    </row>
    <row r="800" spans="2:8">
      <c r="B800" s="34"/>
      <c r="C800" s="34"/>
      <c r="D800" s="34"/>
      <c r="E800" s="34"/>
      <c r="F800" s="34"/>
      <c r="G800" s="34"/>
      <c r="H800" s="34"/>
    </row>
    <row r="801" spans="2:8">
      <c r="B801" s="34"/>
      <c r="C801" s="34"/>
      <c r="D801" s="34"/>
      <c r="E801" s="34"/>
      <c r="F801" s="34"/>
      <c r="G801" s="34"/>
      <c r="H801" s="34"/>
    </row>
    <row r="802" spans="2:8">
      <c r="B802" s="34"/>
      <c r="C802" s="34"/>
      <c r="D802" s="34"/>
      <c r="E802" s="34"/>
      <c r="F802" s="34"/>
      <c r="G802" s="34"/>
      <c r="H802" s="34"/>
    </row>
    <row r="803" spans="2:8">
      <c r="B803" s="34"/>
      <c r="C803" s="34"/>
      <c r="D803" s="34"/>
      <c r="E803" s="34"/>
      <c r="F803" s="34"/>
      <c r="G803" s="34"/>
      <c r="H803" s="34"/>
    </row>
    <row r="804" spans="2:8">
      <c r="B804" s="34"/>
      <c r="C804" s="34"/>
      <c r="D804" s="34"/>
      <c r="E804" s="34"/>
      <c r="F804" s="34"/>
      <c r="G804" s="34"/>
      <c r="H804" s="34"/>
    </row>
    <row r="805" spans="2:8">
      <c r="B805" s="34"/>
      <c r="C805" s="34"/>
      <c r="D805" s="34"/>
      <c r="E805" s="34"/>
      <c r="F805" s="34"/>
      <c r="G805" s="34"/>
      <c r="H805" s="34"/>
    </row>
    <row r="806" spans="2:8">
      <c r="B806" s="34"/>
      <c r="C806" s="34"/>
      <c r="D806" s="34"/>
      <c r="E806" s="34"/>
      <c r="F806" s="34"/>
      <c r="G806" s="34"/>
      <c r="H806" s="34"/>
    </row>
    <row r="807" spans="2:8">
      <c r="B807" s="34"/>
      <c r="C807" s="34"/>
      <c r="D807" s="34"/>
      <c r="E807" s="34"/>
      <c r="F807" s="34"/>
      <c r="G807" s="34"/>
      <c r="H807" s="34"/>
    </row>
    <row r="808" spans="2:8">
      <c r="B808" s="34"/>
      <c r="C808" s="34"/>
      <c r="D808" s="34"/>
      <c r="E808" s="34"/>
      <c r="F808" s="34"/>
      <c r="G808" s="34"/>
      <c r="H808" s="34"/>
    </row>
    <row r="809" spans="2:8">
      <c r="B809" s="34"/>
      <c r="C809" s="34"/>
      <c r="D809" s="34"/>
      <c r="E809" s="34"/>
      <c r="F809" s="34"/>
      <c r="G809" s="34"/>
      <c r="H809" s="34"/>
    </row>
    <row r="810" spans="2:8">
      <c r="B810" s="34"/>
      <c r="C810" s="34"/>
      <c r="D810" s="34"/>
      <c r="E810" s="34"/>
      <c r="F810" s="34"/>
      <c r="G810" s="34"/>
      <c r="H810" s="34"/>
    </row>
    <row r="811" spans="2:8">
      <c r="B811" s="34"/>
      <c r="C811" s="34"/>
      <c r="D811" s="34"/>
      <c r="E811" s="34"/>
      <c r="F811" s="34"/>
      <c r="G811" s="34"/>
      <c r="H811" s="34"/>
    </row>
    <row r="812" spans="2:8">
      <c r="B812" s="34"/>
      <c r="C812" s="34"/>
      <c r="D812" s="34"/>
      <c r="E812" s="34"/>
      <c r="F812" s="34"/>
      <c r="G812" s="34"/>
      <c r="H812" s="34"/>
    </row>
    <row r="813" spans="2:8">
      <c r="B813" s="34"/>
      <c r="C813" s="34"/>
      <c r="D813" s="34"/>
      <c r="E813" s="34"/>
      <c r="F813" s="34"/>
      <c r="G813" s="34"/>
      <c r="H813" s="34"/>
    </row>
    <row r="814" spans="2:8">
      <c r="B814" s="34"/>
      <c r="C814" s="34"/>
      <c r="D814" s="34"/>
      <c r="E814" s="34"/>
      <c r="F814" s="34"/>
      <c r="G814" s="34"/>
      <c r="H814" s="34"/>
    </row>
    <row r="815" spans="2:8">
      <c r="B815" s="34"/>
      <c r="C815" s="34"/>
      <c r="D815" s="34"/>
      <c r="E815" s="34"/>
      <c r="F815" s="34"/>
      <c r="G815" s="34"/>
      <c r="H815" s="34"/>
    </row>
    <row r="816" spans="2:8">
      <c r="B816" s="34"/>
      <c r="C816" s="34"/>
      <c r="D816" s="34"/>
      <c r="E816" s="34"/>
      <c r="F816" s="34"/>
      <c r="G816" s="34"/>
      <c r="H816" s="34"/>
    </row>
    <row r="817" spans="2:8">
      <c r="B817" s="34"/>
      <c r="C817" s="34"/>
      <c r="D817" s="34"/>
      <c r="E817" s="34"/>
      <c r="F817" s="34"/>
      <c r="G817" s="34"/>
      <c r="H817" s="34"/>
    </row>
    <row r="818" spans="2:8">
      <c r="B818" s="34"/>
      <c r="C818" s="34"/>
      <c r="D818" s="34"/>
      <c r="E818" s="34"/>
      <c r="F818" s="34"/>
      <c r="G818" s="34"/>
      <c r="H818" s="34"/>
    </row>
    <row r="819" spans="2:8">
      <c r="B819" s="34"/>
      <c r="C819" s="34"/>
      <c r="D819" s="34"/>
      <c r="E819" s="34"/>
      <c r="F819" s="34"/>
      <c r="G819" s="34"/>
      <c r="H819" s="34"/>
    </row>
  </sheetData>
  <mergeCells count="2">
    <mergeCell ref="B6:F6"/>
    <mergeCell ref="A7:H7"/>
  </mergeCells>
  <phoneticPr fontId="7" type="noConversion"/>
  <pageMargins left="0.74803149606299213" right="0.19685039370078741" top="0.62992125984251968" bottom="0.51" header="0.15748031496062992" footer="0.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42"/>
  <sheetViews>
    <sheetView workbookViewId="0">
      <selection activeCell="L591" sqref="L591"/>
    </sheetView>
  </sheetViews>
  <sheetFormatPr defaultRowHeight="12.75"/>
  <cols>
    <col min="1" max="1" width="45.140625" customWidth="1"/>
    <col min="2" max="2" width="6.7109375" customWidth="1"/>
    <col min="3" max="3" width="4.42578125" customWidth="1"/>
    <col min="4" max="4" width="5.7109375" customWidth="1"/>
    <col min="5" max="5" width="14.42578125" customWidth="1"/>
    <col min="6" max="6" width="7.28515625" customWidth="1"/>
    <col min="7" max="9" width="16.7109375" customWidth="1"/>
  </cols>
  <sheetData>
    <row r="1" spans="1:9">
      <c r="G1" s="8"/>
      <c r="I1" s="19" t="s">
        <v>618</v>
      </c>
    </row>
    <row r="2" spans="1:9">
      <c r="G2" s="8"/>
      <c r="I2" s="33" t="s">
        <v>20</v>
      </c>
    </row>
    <row r="3" spans="1:9">
      <c r="C3" s="15"/>
      <c r="D3" s="15"/>
      <c r="E3" s="15"/>
      <c r="F3" s="15"/>
      <c r="G3" s="8"/>
      <c r="I3" s="154" t="s">
        <v>790</v>
      </c>
    </row>
    <row r="4" spans="1:9">
      <c r="C4" s="15"/>
      <c r="D4" s="15"/>
      <c r="E4" s="15"/>
      <c r="F4" s="15"/>
      <c r="G4" s="8"/>
      <c r="I4" s="154" t="s">
        <v>791</v>
      </c>
    </row>
    <row r="5" spans="1:9">
      <c r="C5" s="15"/>
      <c r="D5" s="15"/>
      <c r="E5" s="15"/>
      <c r="F5" s="15"/>
      <c r="G5" s="8"/>
      <c r="I5" s="179" t="s">
        <v>958</v>
      </c>
    </row>
    <row r="6" spans="1:9">
      <c r="C6" s="15"/>
      <c r="D6" s="15"/>
      <c r="E6" s="15"/>
      <c r="F6" s="15"/>
      <c r="G6" s="8"/>
      <c r="I6" s="8"/>
    </row>
    <row r="7" spans="1:9" ht="39.75" customHeight="1">
      <c r="A7" s="191" t="s">
        <v>794</v>
      </c>
      <c r="B7" s="191"/>
      <c r="C7" s="191"/>
      <c r="D7" s="191"/>
      <c r="E7" s="191"/>
      <c r="F7" s="191"/>
      <c r="G7" s="191"/>
      <c r="H7" s="191"/>
      <c r="I7" s="191"/>
    </row>
    <row r="8" spans="1:9" ht="16.5" customHeight="1">
      <c r="A8" s="2"/>
      <c r="B8" s="2"/>
      <c r="C8" s="2"/>
      <c r="D8" s="2"/>
      <c r="E8" s="2"/>
      <c r="F8" s="2"/>
      <c r="I8" s="3" t="s">
        <v>568</v>
      </c>
    </row>
    <row r="9" spans="1:9" ht="65.25" customHeight="1">
      <c r="A9" s="57"/>
      <c r="B9" s="58" t="s">
        <v>43</v>
      </c>
      <c r="C9" s="58" t="s">
        <v>138</v>
      </c>
      <c r="D9" s="58" t="s">
        <v>60</v>
      </c>
      <c r="E9" s="58" t="s">
        <v>61</v>
      </c>
      <c r="F9" s="58" t="s">
        <v>13</v>
      </c>
      <c r="G9" s="124" t="s">
        <v>473</v>
      </c>
      <c r="H9" s="124" t="s">
        <v>569</v>
      </c>
      <c r="I9" s="124" t="s">
        <v>735</v>
      </c>
    </row>
    <row r="10" spans="1:9" ht="15.75">
      <c r="A10" s="26" t="s">
        <v>15</v>
      </c>
      <c r="B10" s="60"/>
      <c r="C10" s="61"/>
      <c r="D10" s="61"/>
      <c r="E10" s="62"/>
      <c r="F10" s="62"/>
      <c r="G10" s="63">
        <f>SUM(G11+G50+G70+G80+G197+G252+G376+G675+G695)</f>
        <v>2887671263.0699997</v>
      </c>
      <c r="H10" s="63">
        <f>SUM(H11+H50+H70+H80+H197+H252+H376+H675+H695)</f>
        <v>2919758054.9000001</v>
      </c>
      <c r="I10" s="63">
        <f>SUM(I11+I50+I70+I80+I197+I252+I376+I675+I695)</f>
        <v>2937495310.5199995</v>
      </c>
    </row>
    <row r="11" spans="1:9" ht="31.5">
      <c r="A11" s="130" t="s">
        <v>796</v>
      </c>
      <c r="B11" s="62" t="s">
        <v>895</v>
      </c>
      <c r="C11" s="62"/>
      <c r="D11" s="62"/>
      <c r="E11" s="64"/>
      <c r="F11" s="62"/>
      <c r="G11" s="63">
        <f>SUM(G12+G36+G42)</f>
        <v>208031200</v>
      </c>
      <c r="H11" s="63">
        <f t="shared" ref="H11:I11" si="0">SUM(H12+H36+H42)</f>
        <v>244153100</v>
      </c>
      <c r="I11" s="63">
        <f t="shared" si="0"/>
        <v>269153100</v>
      </c>
    </row>
    <row r="12" spans="1:9" ht="15.75">
      <c r="A12" s="79" t="s">
        <v>96</v>
      </c>
      <c r="B12" s="68" t="s">
        <v>895</v>
      </c>
      <c r="C12" s="68" t="s">
        <v>97</v>
      </c>
      <c r="D12" s="68" t="s">
        <v>100</v>
      </c>
      <c r="E12" s="67"/>
      <c r="F12" s="68"/>
      <c r="G12" s="78">
        <f>SUM(G13+G25+G30)</f>
        <v>35147900</v>
      </c>
      <c r="H12" s="78">
        <f>SUM(H13+H25+H30)</f>
        <v>29147900</v>
      </c>
      <c r="I12" s="78">
        <f>SUM(I13+I25+I30)</f>
        <v>29147900</v>
      </c>
    </row>
    <row r="13" spans="1:9" ht="63">
      <c r="A13" s="80" t="s">
        <v>123</v>
      </c>
      <c r="B13" s="71" t="s">
        <v>895</v>
      </c>
      <c r="C13" s="71" t="s">
        <v>97</v>
      </c>
      <c r="D13" s="71" t="s">
        <v>103</v>
      </c>
      <c r="E13" s="70"/>
      <c r="F13" s="71"/>
      <c r="G13" s="72">
        <f>SUM(G14)</f>
        <v>29147900</v>
      </c>
      <c r="H13" s="72">
        <f>SUM(H14)</f>
        <v>29147900</v>
      </c>
      <c r="I13" s="72">
        <f>SUM(I14)</f>
        <v>29147900</v>
      </c>
    </row>
    <row r="14" spans="1:9" ht="63">
      <c r="A14" s="81" t="s">
        <v>797</v>
      </c>
      <c r="B14" s="75" t="s">
        <v>895</v>
      </c>
      <c r="C14" s="75" t="s">
        <v>97</v>
      </c>
      <c r="D14" s="75" t="s">
        <v>103</v>
      </c>
      <c r="E14" s="76" t="s">
        <v>223</v>
      </c>
      <c r="F14" s="75"/>
      <c r="G14" s="54">
        <f>SUM(G15+G21)</f>
        <v>29147900</v>
      </c>
      <c r="H14" s="54">
        <f>SUM(H15+H21)</f>
        <v>29147900</v>
      </c>
      <c r="I14" s="54">
        <f>SUM(I15+I21)</f>
        <v>29147900</v>
      </c>
    </row>
    <row r="15" spans="1:9" ht="47.25">
      <c r="A15" s="81" t="s">
        <v>765</v>
      </c>
      <c r="B15" s="75" t="s">
        <v>895</v>
      </c>
      <c r="C15" s="75" t="s">
        <v>97</v>
      </c>
      <c r="D15" s="75" t="s">
        <v>103</v>
      </c>
      <c r="E15" s="76" t="s">
        <v>224</v>
      </c>
      <c r="F15" s="75"/>
      <c r="G15" s="54">
        <f>SUM(G16)</f>
        <v>28847900</v>
      </c>
      <c r="H15" s="54">
        <f>SUM(H16)</f>
        <v>28847900</v>
      </c>
      <c r="I15" s="54">
        <f>SUM(I16)</f>
        <v>28847900</v>
      </c>
    </row>
    <row r="16" spans="1:9" ht="15.75">
      <c r="A16" s="81" t="s">
        <v>38</v>
      </c>
      <c r="B16" s="75" t="s">
        <v>895</v>
      </c>
      <c r="C16" s="75" t="s">
        <v>97</v>
      </c>
      <c r="D16" s="75" t="s">
        <v>103</v>
      </c>
      <c r="E16" s="76" t="s">
        <v>225</v>
      </c>
      <c r="F16" s="75"/>
      <c r="G16" s="54">
        <f>SUM(G17)</f>
        <v>28847900</v>
      </c>
      <c r="H16" s="54">
        <f t="shared" ref="H16:I16" si="1">SUM(H17)</f>
        <v>28847900</v>
      </c>
      <c r="I16" s="54">
        <f t="shared" si="1"/>
        <v>28847900</v>
      </c>
    </row>
    <row r="17" spans="1:9" ht="31.5">
      <c r="A17" s="81" t="s">
        <v>134</v>
      </c>
      <c r="B17" s="75" t="s">
        <v>895</v>
      </c>
      <c r="C17" s="75" t="s">
        <v>97</v>
      </c>
      <c r="D17" s="75" t="s">
        <v>103</v>
      </c>
      <c r="E17" s="76" t="s">
        <v>226</v>
      </c>
      <c r="F17" s="75"/>
      <c r="G17" s="54">
        <f>SUM(G18:G20)</f>
        <v>28847900</v>
      </c>
      <c r="H17" s="54">
        <f>SUM(H18:H20)</f>
        <v>28847900</v>
      </c>
      <c r="I17" s="54">
        <f>SUM(I18:I20)</f>
        <v>28847900</v>
      </c>
    </row>
    <row r="18" spans="1:9" ht="94.5">
      <c r="A18" s="81" t="s">
        <v>31</v>
      </c>
      <c r="B18" s="75" t="s">
        <v>895</v>
      </c>
      <c r="C18" s="75" t="s">
        <v>97</v>
      </c>
      <c r="D18" s="75" t="s">
        <v>103</v>
      </c>
      <c r="E18" s="76" t="s">
        <v>226</v>
      </c>
      <c r="F18" s="75" t="s">
        <v>35</v>
      </c>
      <c r="G18" s="54">
        <v>26096600</v>
      </c>
      <c r="H18" s="54">
        <v>26096600</v>
      </c>
      <c r="I18" s="54">
        <v>26096600</v>
      </c>
    </row>
    <row r="19" spans="1:9" ht="47.25">
      <c r="A19" s="132" t="s">
        <v>151</v>
      </c>
      <c r="B19" s="75" t="s">
        <v>895</v>
      </c>
      <c r="C19" s="75" t="s">
        <v>97</v>
      </c>
      <c r="D19" s="75" t="s">
        <v>103</v>
      </c>
      <c r="E19" s="76" t="s">
        <v>226</v>
      </c>
      <c r="F19" s="75" t="s">
        <v>87</v>
      </c>
      <c r="G19" s="54">
        <v>2743300</v>
      </c>
      <c r="H19" s="54">
        <v>2743300</v>
      </c>
      <c r="I19" s="54">
        <v>2743300</v>
      </c>
    </row>
    <row r="20" spans="1:9" ht="15.75">
      <c r="A20" s="81" t="s">
        <v>144</v>
      </c>
      <c r="B20" s="75" t="s">
        <v>895</v>
      </c>
      <c r="C20" s="75" t="s">
        <v>97</v>
      </c>
      <c r="D20" s="75" t="s">
        <v>103</v>
      </c>
      <c r="E20" s="76" t="s">
        <v>226</v>
      </c>
      <c r="F20" s="75" t="s">
        <v>145</v>
      </c>
      <c r="G20" s="48">
        <v>8000</v>
      </c>
      <c r="H20" s="48">
        <v>8000</v>
      </c>
      <c r="I20" s="48">
        <v>8000</v>
      </c>
    </row>
    <row r="21" spans="1:9" ht="78.75">
      <c r="A21" s="81" t="s">
        <v>766</v>
      </c>
      <c r="B21" s="75" t="s">
        <v>895</v>
      </c>
      <c r="C21" s="75" t="s">
        <v>97</v>
      </c>
      <c r="D21" s="75" t="s">
        <v>103</v>
      </c>
      <c r="E21" s="76" t="s">
        <v>227</v>
      </c>
      <c r="F21" s="68"/>
      <c r="G21" s="54">
        <f>SUM(G22)</f>
        <v>300000</v>
      </c>
      <c r="H21" s="54">
        <f t="shared" ref="H21:I23" si="2">SUM(H22)</f>
        <v>300000</v>
      </c>
      <c r="I21" s="54">
        <f t="shared" si="2"/>
        <v>300000</v>
      </c>
    </row>
    <row r="22" spans="1:9" ht="15.75">
      <c r="A22" s="81" t="s">
        <v>38</v>
      </c>
      <c r="B22" s="75" t="s">
        <v>895</v>
      </c>
      <c r="C22" s="75" t="s">
        <v>97</v>
      </c>
      <c r="D22" s="75" t="s">
        <v>103</v>
      </c>
      <c r="E22" s="76" t="s">
        <v>228</v>
      </c>
      <c r="F22" s="68"/>
      <c r="G22" s="54">
        <f>SUM(G23)</f>
        <v>300000</v>
      </c>
      <c r="H22" s="54">
        <f t="shared" si="2"/>
        <v>300000</v>
      </c>
      <c r="I22" s="54">
        <f t="shared" si="2"/>
        <v>300000</v>
      </c>
    </row>
    <row r="23" spans="1:9" ht="31.5">
      <c r="A23" s="81" t="s">
        <v>134</v>
      </c>
      <c r="B23" s="75" t="s">
        <v>895</v>
      </c>
      <c r="C23" s="75" t="s">
        <v>97</v>
      </c>
      <c r="D23" s="75" t="s">
        <v>103</v>
      </c>
      <c r="E23" s="76" t="s">
        <v>229</v>
      </c>
      <c r="F23" s="68"/>
      <c r="G23" s="54">
        <f>SUM(G24)</f>
        <v>300000</v>
      </c>
      <c r="H23" s="54">
        <f t="shared" si="2"/>
        <v>300000</v>
      </c>
      <c r="I23" s="54">
        <f t="shared" si="2"/>
        <v>300000</v>
      </c>
    </row>
    <row r="24" spans="1:9" ht="47.25">
      <c r="A24" s="132" t="s">
        <v>151</v>
      </c>
      <c r="B24" s="75" t="s">
        <v>895</v>
      </c>
      <c r="C24" s="75" t="s">
        <v>97</v>
      </c>
      <c r="D24" s="75" t="s">
        <v>103</v>
      </c>
      <c r="E24" s="76" t="s">
        <v>229</v>
      </c>
      <c r="F24" s="75" t="s">
        <v>87</v>
      </c>
      <c r="G24" s="54">
        <v>300000</v>
      </c>
      <c r="H24" s="54">
        <v>300000</v>
      </c>
      <c r="I24" s="54">
        <v>300000</v>
      </c>
    </row>
    <row r="25" spans="1:9" ht="15.75">
      <c r="A25" s="80" t="s">
        <v>105</v>
      </c>
      <c r="B25" s="71" t="s">
        <v>895</v>
      </c>
      <c r="C25" s="71" t="s">
        <v>97</v>
      </c>
      <c r="D25" s="71" t="s">
        <v>77</v>
      </c>
      <c r="E25" s="70"/>
      <c r="F25" s="71"/>
      <c r="G25" s="72">
        <f>SUM(G26)</f>
        <v>3000000</v>
      </c>
      <c r="H25" s="72"/>
      <c r="I25" s="72"/>
    </row>
    <row r="26" spans="1:9" ht="15.75">
      <c r="A26" s="81" t="s">
        <v>39</v>
      </c>
      <c r="B26" s="75" t="s">
        <v>895</v>
      </c>
      <c r="C26" s="75" t="s">
        <v>97</v>
      </c>
      <c r="D26" s="75" t="s">
        <v>77</v>
      </c>
      <c r="E26" s="76" t="s">
        <v>215</v>
      </c>
      <c r="F26" s="75"/>
      <c r="G26" s="54">
        <f>SUM(G28)</f>
        <v>3000000</v>
      </c>
      <c r="H26" s="54"/>
      <c r="I26" s="54"/>
    </row>
    <row r="27" spans="1:9" ht="15.75">
      <c r="A27" s="81" t="s">
        <v>38</v>
      </c>
      <c r="B27" s="75" t="s">
        <v>895</v>
      </c>
      <c r="C27" s="75" t="s">
        <v>97</v>
      </c>
      <c r="D27" s="75" t="s">
        <v>77</v>
      </c>
      <c r="E27" s="76" t="s">
        <v>216</v>
      </c>
      <c r="F27" s="75"/>
      <c r="G27" s="54">
        <f>SUM(G28)</f>
        <v>3000000</v>
      </c>
      <c r="H27" s="54"/>
      <c r="I27" s="54"/>
    </row>
    <row r="28" spans="1:9" ht="31.5">
      <c r="A28" s="81" t="s">
        <v>116</v>
      </c>
      <c r="B28" s="75" t="s">
        <v>895</v>
      </c>
      <c r="C28" s="75" t="s">
        <v>97</v>
      </c>
      <c r="D28" s="75" t="s">
        <v>77</v>
      </c>
      <c r="E28" s="76" t="s">
        <v>230</v>
      </c>
      <c r="F28" s="75"/>
      <c r="G28" s="54">
        <f>SUM(G29)</f>
        <v>3000000</v>
      </c>
      <c r="H28" s="54"/>
      <c r="I28" s="54"/>
    </row>
    <row r="29" spans="1:9" ht="15.75">
      <c r="A29" s="81" t="s">
        <v>144</v>
      </c>
      <c r="B29" s="75" t="s">
        <v>895</v>
      </c>
      <c r="C29" s="75" t="s">
        <v>97</v>
      </c>
      <c r="D29" s="75" t="s">
        <v>77</v>
      </c>
      <c r="E29" s="76" t="s">
        <v>230</v>
      </c>
      <c r="F29" s="75" t="s">
        <v>145</v>
      </c>
      <c r="G29" s="54">
        <v>3000000</v>
      </c>
      <c r="H29" s="54"/>
      <c r="I29" s="54"/>
    </row>
    <row r="30" spans="1:9" ht="15.75">
      <c r="A30" s="80" t="s">
        <v>106</v>
      </c>
      <c r="B30" s="71" t="s">
        <v>895</v>
      </c>
      <c r="C30" s="71" t="s">
        <v>97</v>
      </c>
      <c r="D30" s="71" t="s">
        <v>50</v>
      </c>
      <c r="E30" s="76"/>
      <c r="F30" s="71"/>
      <c r="G30" s="72">
        <f>SUM(G31)</f>
        <v>3000000</v>
      </c>
      <c r="H30" s="72"/>
      <c r="I30" s="72"/>
    </row>
    <row r="31" spans="1:9" ht="15.75">
      <c r="A31" s="81" t="s">
        <v>39</v>
      </c>
      <c r="B31" s="75" t="s">
        <v>895</v>
      </c>
      <c r="C31" s="75" t="s">
        <v>97</v>
      </c>
      <c r="D31" s="75" t="s">
        <v>50</v>
      </c>
      <c r="E31" s="76" t="s">
        <v>215</v>
      </c>
      <c r="F31" s="75"/>
      <c r="G31" s="54">
        <f>SUM(G33)</f>
        <v>3000000</v>
      </c>
      <c r="H31" s="54"/>
      <c r="I31" s="54"/>
    </row>
    <row r="32" spans="1:9" ht="15.75">
      <c r="A32" s="81" t="s">
        <v>38</v>
      </c>
      <c r="B32" s="75" t="s">
        <v>895</v>
      </c>
      <c r="C32" s="75" t="s">
        <v>97</v>
      </c>
      <c r="D32" s="75" t="s">
        <v>50</v>
      </c>
      <c r="E32" s="76" t="s">
        <v>216</v>
      </c>
      <c r="F32" s="75"/>
      <c r="G32" s="54">
        <f>SUM(G33)</f>
        <v>3000000</v>
      </c>
      <c r="H32" s="54"/>
      <c r="I32" s="54"/>
    </row>
    <row r="33" spans="1:9" ht="31.5">
      <c r="A33" s="81" t="s">
        <v>41</v>
      </c>
      <c r="B33" s="75" t="s">
        <v>895</v>
      </c>
      <c r="C33" s="75" t="s">
        <v>97</v>
      </c>
      <c r="D33" s="75" t="s">
        <v>50</v>
      </c>
      <c r="E33" s="76" t="s">
        <v>219</v>
      </c>
      <c r="F33" s="75"/>
      <c r="G33" s="54">
        <f>SUM(G34)</f>
        <v>3000000</v>
      </c>
      <c r="H33" s="54"/>
      <c r="I33" s="54"/>
    </row>
    <row r="34" spans="1:9" ht="31.5">
      <c r="A34" s="81" t="s">
        <v>42</v>
      </c>
      <c r="B34" s="75" t="s">
        <v>895</v>
      </c>
      <c r="C34" s="75" t="s">
        <v>97</v>
      </c>
      <c r="D34" s="75" t="s">
        <v>50</v>
      </c>
      <c r="E34" s="76" t="s">
        <v>221</v>
      </c>
      <c r="F34" s="75"/>
      <c r="G34" s="54">
        <f>SUM(G35)</f>
        <v>3000000</v>
      </c>
      <c r="H34" s="54"/>
      <c r="I34" s="54"/>
    </row>
    <row r="35" spans="1:9" ht="15.75">
      <c r="A35" s="81" t="s">
        <v>144</v>
      </c>
      <c r="B35" s="75" t="s">
        <v>895</v>
      </c>
      <c r="C35" s="75" t="s">
        <v>97</v>
      </c>
      <c r="D35" s="75" t="s">
        <v>50</v>
      </c>
      <c r="E35" s="76" t="s">
        <v>221</v>
      </c>
      <c r="F35" s="75" t="s">
        <v>145</v>
      </c>
      <c r="G35" s="54">
        <v>3000000</v>
      </c>
      <c r="H35" s="54"/>
      <c r="I35" s="54"/>
    </row>
    <row r="36" spans="1:9" ht="15.75">
      <c r="A36" s="79" t="s">
        <v>73</v>
      </c>
      <c r="B36" s="68" t="s">
        <v>895</v>
      </c>
      <c r="C36" s="68" t="s">
        <v>101</v>
      </c>
      <c r="D36" s="68" t="s">
        <v>100</v>
      </c>
      <c r="E36" s="67"/>
      <c r="F36" s="68"/>
      <c r="G36" s="78">
        <f t="shared" ref="G36:I36" si="3">SUM(G39)</f>
        <v>3000000</v>
      </c>
      <c r="H36" s="78">
        <f t="shared" si="3"/>
        <v>20005200</v>
      </c>
      <c r="I36" s="78">
        <f t="shared" si="3"/>
        <v>20005200</v>
      </c>
    </row>
    <row r="37" spans="1:9" ht="15.75">
      <c r="A37" s="80" t="s">
        <v>65</v>
      </c>
      <c r="B37" s="75" t="s">
        <v>895</v>
      </c>
      <c r="C37" s="71" t="s">
        <v>101</v>
      </c>
      <c r="D37" s="71" t="s">
        <v>97</v>
      </c>
      <c r="E37" s="70"/>
      <c r="F37" s="71"/>
      <c r="G37" s="72">
        <f>SUM(G40)</f>
        <v>3000000</v>
      </c>
      <c r="H37" s="72">
        <f t="shared" ref="H37:I37" si="4">SUM(H40)</f>
        <v>20005200</v>
      </c>
      <c r="I37" s="72">
        <f t="shared" si="4"/>
        <v>20005200</v>
      </c>
    </row>
    <row r="38" spans="1:9" ht="15.75">
      <c r="A38" s="81" t="s">
        <v>39</v>
      </c>
      <c r="B38" s="75" t="s">
        <v>895</v>
      </c>
      <c r="C38" s="75" t="s">
        <v>101</v>
      </c>
      <c r="D38" s="75" t="s">
        <v>97</v>
      </c>
      <c r="E38" s="76" t="s">
        <v>215</v>
      </c>
      <c r="F38" s="71"/>
      <c r="G38" s="54">
        <f>SUM(G39)</f>
        <v>3000000</v>
      </c>
      <c r="H38" s="54">
        <f t="shared" ref="H38:I40" si="5">SUM(H39)</f>
        <v>20005200</v>
      </c>
      <c r="I38" s="54">
        <f t="shared" si="5"/>
        <v>20005200</v>
      </c>
    </row>
    <row r="39" spans="1:9" ht="15.75">
      <c r="A39" s="81" t="s">
        <v>38</v>
      </c>
      <c r="B39" s="75" t="s">
        <v>895</v>
      </c>
      <c r="C39" s="75" t="s">
        <v>101</v>
      </c>
      <c r="D39" s="75" t="s">
        <v>97</v>
      </c>
      <c r="E39" s="76" t="s">
        <v>216</v>
      </c>
      <c r="F39" s="71"/>
      <c r="G39" s="54">
        <f>SUM(G40)</f>
        <v>3000000</v>
      </c>
      <c r="H39" s="54">
        <f t="shared" si="5"/>
        <v>20005200</v>
      </c>
      <c r="I39" s="54">
        <f t="shared" si="5"/>
        <v>20005200</v>
      </c>
    </row>
    <row r="40" spans="1:9" ht="15.75">
      <c r="A40" s="81" t="s">
        <v>121</v>
      </c>
      <c r="B40" s="75" t="s">
        <v>895</v>
      </c>
      <c r="C40" s="75" t="s">
        <v>101</v>
      </c>
      <c r="D40" s="75" t="s">
        <v>97</v>
      </c>
      <c r="E40" s="76" t="s">
        <v>231</v>
      </c>
      <c r="F40" s="75"/>
      <c r="G40" s="54">
        <f>SUM(G41)</f>
        <v>3000000</v>
      </c>
      <c r="H40" s="54">
        <f t="shared" si="5"/>
        <v>20005200</v>
      </c>
      <c r="I40" s="54">
        <f t="shared" si="5"/>
        <v>20005200</v>
      </c>
    </row>
    <row r="41" spans="1:9" ht="15.75">
      <c r="A41" s="81" t="s">
        <v>144</v>
      </c>
      <c r="B41" s="75" t="s">
        <v>895</v>
      </c>
      <c r="C41" s="75" t="s">
        <v>101</v>
      </c>
      <c r="D41" s="75" t="s">
        <v>97</v>
      </c>
      <c r="E41" s="76" t="s">
        <v>231</v>
      </c>
      <c r="F41" s="75" t="s">
        <v>145</v>
      </c>
      <c r="G41" s="54">
        <v>3000000</v>
      </c>
      <c r="H41" s="48">
        <v>20005200</v>
      </c>
      <c r="I41" s="48">
        <v>20005200</v>
      </c>
    </row>
    <row r="42" spans="1:9" ht="15.75">
      <c r="A42" s="79" t="s">
        <v>81</v>
      </c>
      <c r="B42" s="68" t="s">
        <v>895</v>
      </c>
      <c r="C42" s="68" t="s">
        <v>72</v>
      </c>
      <c r="D42" s="68" t="s">
        <v>100</v>
      </c>
      <c r="E42" s="70"/>
      <c r="F42" s="68"/>
      <c r="G42" s="78">
        <f>SUM(G43)</f>
        <v>169883300</v>
      </c>
      <c r="H42" s="78">
        <f t="shared" ref="H42:I48" si="6">SUM(H43)</f>
        <v>195000000</v>
      </c>
      <c r="I42" s="78">
        <f t="shared" si="6"/>
        <v>220000000</v>
      </c>
    </row>
    <row r="43" spans="1:9" ht="15.75">
      <c r="A43" s="80" t="s">
        <v>83</v>
      </c>
      <c r="B43" s="75" t="s">
        <v>895</v>
      </c>
      <c r="C43" s="71" t="s">
        <v>72</v>
      </c>
      <c r="D43" s="71" t="s">
        <v>99</v>
      </c>
      <c r="E43" s="70"/>
      <c r="F43" s="71"/>
      <c r="G43" s="72">
        <f>SUM(G44)</f>
        <v>169883300</v>
      </c>
      <c r="H43" s="72">
        <f t="shared" si="6"/>
        <v>195000000</v>
      </c>
      <c r="I43" s="72">
        <f t="shared" si="6"/>
        <v>220000000</v>
      </c>
    </row>
    <row r="44" spans="1:9" ht="15.75">
      <c r="A44" s="81" t="s">
        <v>39</v>
      </c>
      <c r="B44" s="75" t="s">
        <v>895</v>
      </c>
      <c r="C44" s="75" t="s">
        <v>72</v>
      </c>
      <c r="D44" s="75" t="s">
        <v>99</v>
      </c>
      <c r="E44" s="76" t="s">
        <v>215</v>
      </c>
      <c r="F44" s="71"/>
      <c r="G44" s="54">
        <f>SUM(G45)</f>
        <v>169883300</v>
      </c>
      <c r="H44" s="54">
        <f t="shared" si="6"/>
        <v>195000000</v>
      </c>
      <c r="I44" s="54">
        <f t="shared" si="6"/>
        <v>220000000</v>
      </c>
    </row>
    <row r="45" spans="1:9" ht="31.5">
      <c r="A45" s="81" t="s">
        <v>63</v>
      </c>
      <c r="B45" s="75" t="s">
        <v>895</v>
      </c>
      <c r="C45" s="75" t="s">
        <v>72</v>
      </c>
      <c r="D45" s="75" t="s">
        <v>99</v>
      </c>
      <c r="E45" s="76" t="s">
        <v>236</v>
      </c>
      <c r="F45" s="71"/>
      <c r="G45" s="54">
        <f>SUM(G48+G46)</f>
        <v>169883300</v>
      </c>
      <c r="H45" s="54">
        <f>SUM(H48)</f>
        <v>195000000</v>
      </c>
      <c r="I45" s="54">
        <f>SUM(I48)</f>
        <v>220000000</v>
      </c>
    </row>
    <row r="46" spans="1:9" ht="47.25">
      <c r="A46" s="134" t="s">
        <v>789</v>
      </c>
      <c r="B46" s="75" t="s">
        <v>895</v>
      </c>
      <c r="C46" s="75" t="s">
        <v>72</v>
      </c>
      <c r="D46" s="75" t="s">
        <v>99</v>
      </c>
      <c r="E46" s="76" t="s">
        <v>609</v>
      </c>
      <c r="F46" s="71"/>
      <c r="G46" s="54">
        <f>SUM(G47)</f>
        <v>2000000</v>
      </c>
      <c r="H46" s="54"/>
      <c r="I46" s="54"/>
    </row>
    <row r="47" spans="1:9" ht="31.5">
      <c r="A47" s="81" t="s">
        <v>32</v>
      </c>
      <c r="B47" s="75" t="s">
        <v>895</v>
      </c>
      <c r="C47" s="75" t="s">
        <v>72</v>
      </c>
      <c r="D47" s="75" t="s">
        <v>99</v>
      </c>
      <c r="E47" s="76" t="s">
        <v>609</v>
      </c>
      <c r="F47" s="36" t="s">
        <v>33</v>
      </c>
      <c r="G47" s="54">
        <v>2000000</v>
      </c>
      <c r="H47" s="54"/>
      <c r="I47" s="54"/>
    </row>
    <row r="48" spans="1:9" ht="47.25">
      <c r="A48" s="81" t="s">
        <v>47</v>
      </c>
      <c r="B48" s="75" t="s">
        <v>895</v>
      </c>
      <c r="C48" s="75" t="s">
        <v>72</v>
      </c>
      <c r="D48" s="75" t="s">
        <v>99</v>
      </c>
      <c r="E48" s="76" t="s">
        <v>237</v>
      </c>
      <c r="F48" s="75"/>
      <c r="G48" s="54">
        <f>SUM(G49)</f>
        <v>167883300</v>
      </c>
      <c r="H48" s="54">
        <f t="shared" si="6"/>
        <v>195000000</v>
      </c>
      <c r="I48" s="54">
        <f t="shared" si="6"/>
        <v>220000000</v>
      </c>
    </row>
    <row r="49" spans="1:9" ht="94.5">
      <c r="A49" s="81" t="s">
        <v>31</v>
      </c>
      <c r="B49" s="75" t="s">
        <v>895</v>
      </c>
      <c r="C49" s="75" t="s">
        <v>72</v>
      </c>
      <c r="D49" s="75" t="s">
        <v>99</v>
      </c>
      <c r="E49" s="76" t="s">
        <v>237</v>
      </c>
      <c r="F49" s="75" t="s">
        <v>35</v>
      </c>
      <c r="G49" s="54">
        <v>167883300</v>
      </c>
      <c r="H49" s="54">
        <v>195000000</v>
      </c>
      <c r="I49" s="54">
        <v>220000000</v>
      </c>
    </row>
    <row r="50" spans="1:9" ht="47.25">
      <c r="A50" s="131" t="s">
        <v>943</v>
      </c>
      <c r="B50" s="64" t="s">
        <v>894</v>
      </c>
      <c r="C50" s="65"/>
      <c r="D50" s="65"/>
      <c r="E50" s="65"/>
      <c r="F50" s="65"/>
      <c r="G50" s="66">
        <f>SUM(G51)</f>
        <v>6222700</v>
      </c>
      <c r="H50" s="66">
        <f>SUM(H51)</f>
        <v>6222700</v>
      </c>
      <c r="I50" s="66">
        <f>SUM(I51)</f>
        <v>6222700</v>
      </c>
    </row>
    <row r="51" spans="1:9" ht="15.75">
      <c r="A51" s="79" t="s">
        <v>96</v>
      </c>
      <c r="B51" s="67" t="s">
        <v>894</v>
      </c>
      <c r="C51" s="68" t="s">
        <v>97</v>
      </c>
      <c r="D51" s="68" t="s">
        <v>100</v>
      </c>
      <c r="E51" s="67"/>
      <c r="F51" s="68"/>
      <c r="G51" s="69">
        <f>G52+G60</f>
        <v>6222700</v>
      </c>
      <c r="H51" s="69">
        <f>H52+H60</f>
        <v>6222700</v>
      </c>
      <c r="I51" s="69">
        <f>I52+I60</f>
        <v>6222700</v>
      </c>
    </row>
    <row r="52" spans="1:9" ht="78.75">
      <c r="A52" s="80" t="s">
        <v>49</v>
      </c>
      <c r="B52" s="70" t="s">
        <v>894</v>
      </c>
      <c r="C52" s="71" t="s">
        <v>97</v>
      </c>
      <c r="D52" s="71" t="s">
        <v>99</v>
      </c>
      <c r="E52" s="70"/>
      <c r="F52" s="71"/>
      <c r="G52" s="72">
        <f>SUM(G53)</f>
        <v>5864700</v>
      </c>
      <c r="H52" s="72">
        <f>SUM(H53)</f>
        <v>5864700</v>
      </c>
      <c r="I52" s="72">
        <f>SUM(I53)</f>
        <v>5864700</v>
      </c>
    </row>
    <row r="53" spans="1:9" ht="15.75">
      <c r="A53" s="81" t="s">
        <v>39</v>
      </c>
      <c r="B53" s="74" t="s">
        <v>894</v>
      </c>
      <c r="C53" s="75" t="s">
        <v>97</v>
      </c>
      <c r="D53" s="75" t="s">
        <v>99</v>
      </c>
      <c r="E53" s="76" t="s">
        <v>215</v>
      </c>
      <c r="F53" s="75"/>
      <c r="G53" s="54">
        <f>SUM(G58+G54)</f>
        <v>5864700</v>
      </c>
      <c r="H53" s="54">
        <f>SUM(H58+H54)</f>
        <v>5864700</v>
      </c>
      <c r="I53" s="54">
        <f>SUM(I58+I54)</f>
        <v>5864700</v>
      </c>
    </row>
    <row r="54" spans="1:9" ht="15.75">
      <c r="A54" s="81" t="s">
        <v>38</v>
      </c>
      <c r="B54" s="74" t="s">
        <v>894</v>
      </c>
      <c r="C54" s="75" t="s">
        <v>97</v>
      </c>
      <c r="D54" s="75" t="s">
        <v>99</v>
      </c>
      <c r="E54" s="76" t="s">
        <v>216</v>
      </c>
      <c r="F54" s="75"/>
      <c r="G54" s="54">
        <f>SUM(G55)</f>
        <v>3597100</v>
      </c>
      <c r="H54" s="54">
        <f>SUM(H55)</f>
        <v>3597100</v>
      </c>
      <c r="I54" s="54">
        <f>SUM(I55)</f>
        <v>3597100</v>
      </c>
    </row>
    <row r="55" spans="1:9" ht="31.5">
      <c r="A55" s="81" t="s">
        <v>36</v>
      </c>
      <c r="B55" s="74" t="s">
        <v>894</v>
      </c>
      <c r="C55" s="75" t="s">
        <v>97</v>
      </c>
      <c r="D55" s="75" t="s">
        <v>99</v>
      </c>
      <c r="E55" s="76" t="s">
        <v>217</v>
      </c>
      <c r="F55" s="75"/>
      <c r="G55" s="54">
        <f>SUM(G56:G57)</f>
        <v>3597100</v>
      </c>
      <c r="H55" s="54">
        <f>SUM(H56:H57)</f>
        <v>3597100</v>
      </c>
      <c r="I55" s="54">
        <f>SUM(I56:I57)</f>
        <v>3597100</v>
      </c>
    </row>
    <row r="56" spans="1:9" ht="94.5">
      <c r="A56" s="81" t="s">
        <v>31</v>
      </c>
      <c r="B56" s="74" t="s">
        <v>894</v>
      </c>
      <c r="C56" s="75" t="s">
        <v>97</v>
      </c>
      <c r="D56" s="75" t="s">
        <v>99</v>
      </c>
      <c r="E56" s="76" t="s">
        <v>217</v>
      </c>
      <c r="F56" s="75" t="s">
        <v>35</v>
      </c>
      <c r="G56" s="48">
        <v>3403500</v>
      </c>
      <c r="H56" s="48">
        <v>3403500</v>
      </c>
      <c r="I56" s="48">
        <v>3403500</v>
      </c>
    </row>
    <row r="57" spans="1:9" ht="47.25">
      <c r="A57" s="132" t="s">
        <v>151</v>
      </c>
      <c r="B57" s="74" t="s">
        <v>894</v>
      </c>
      <c r="C57" s="75" t="s">
        <v>97</v>
      </c>
      <c r="D57" s="75" t="s">
        <v>99</v>
      </c>
      <c r="E57" s="76" t="s">
        <v>217</v>
      </c>
      <c r="F57" s="75" t="s">
        <v>87</v>
      </c>
      <c r="G57" s="48">
        <v>193600</v>
      </c>
      <c r="H57" s="48">
        <v>193600</v>
      </c>
      <c r="I57" s="48">
        <v>193600</v>
      </c>
    </row>
    <row r="58" spans="1:9" ht="31.5">
      <c r="A58" s="81" t="s">
        <v>51</v>
      </c>
      <c r="B58" s="74" t="s">
        <v>894</v>
      </c>
      <c r="C58" s="75" t="s">
        <v>97</v>
      </c>
      <c r="D58" s="75" t="s">
        <v>99</v>
      </c>
      <c r="E58" s="76" t="s">
        <v>218</v>
      </c>
      <c r="F58" s="75"/>
      <c r="G58" s="54">
        <f>SUM(G59)</f>
        <v>2267600</v>
      </c>
      <c r="H58" s="54">
        <f>SUM(H59)</f>
        <v>2267600</v>
      </c>
      <c r="I58" s="54">
        <f>SUM(I59)</f>
        <v>2267600</v>
      </c>
    </row>
    <row r="59" spans="1:9" ht="94.5">
      <c r="A59" s="81" t="s">
        <v>31</v>
      </c>
      <c r="B59" s="74" t="s">
        <v>894</v>
      </c>
      <c r="C59" s="75" t="s">
        <v>97</v>
      </c>
      <c r="D59" s="75" t="s">
        <v>99</v>
      </c>
      <c r="E59" s="76" t="s">
        <v>218</v>
      </c>
      <c r="F59" s="75" t="s">
        <v>35</v>
      </c>
      <c r="G59" s="48">
        <v>2267600</v>
      </c>
      <c r="H59" s="48">
        <v>2267600</v>
      </c>
      <c r="I59" s="48">
        <v>2267600</v>
      </c>
    </row>
    <row r="60" spans="1:9" ht="15.75">
      <c r="A60" s="80" t="s">
        <v>106</v>
      </c>
      <c r="B60" s="70" t="s">
        <v>894</v>
      </c>
      <c r="C60" s="71" t="s">
        <v>97</v>
      </c>
      <c r="D60" s="71" t="s">
        <v>50</v>
      </c>
      <c r="E60" s="76"/>
      <c r="F60" s="71"/>
      <c r="G60" s="72">
        <f t="shared" ref="G60:I61" si="7">SUM(G61)</f>
        <v>358000</v>
      </c>
      <c r="H60" s="72">
        <f t="shared" si="7"/>
        <v>358000</v>
      </c>
      <c r="I60" s="72">
        <f t="shared" si="7"/>
        <v>358000</v>
      </c>
    </row>
    <row r="61" spans="1:9" ht="15.75">
      <c r="A61" s="81" t="s">
        <v>39</v>
      </c>
      <c r="B61" s="74" t="s">
        <v>894</v>
      </c>
      <c r="C61" s="75" t="s">
        <v>97</v>
      </c>
      <c r="D61" s="75" t="s">
        <v>50</v>
      </c>
      <c r="E61" s="76" t="s">
        <v>215</v>
      </c>
      <c r="F61" s="71"/>
      <c r="G61" s="54">
        <f t="shared" si="7"/>
        <v>358000</v>
      </c>
      <c r="H61" s="54">
        <f t="shared" si="7"/>
        <v>358000</v>
      </c>
      <c r="I61" s="54">
        <f t="shared" si="7"/>
        <v>358000</v>
      </c>
    </row>
    <row r="62" spans="1:9" ht="15.75">
      <c r="A62" s="81" t="s">
        <v>38</v>
      </c>
      <c r="B62" s="74" t="s">
        <v>894</v>
      </c>
      <c r="C62" s="75" t="s">
        <v>97</v>
      </c>
      <c r="D62" s="75" t="s">
        <v>50</v>
      </c>
      <c r="E62" s="76" t="s">
        <v>216</v>
      </c>
      <c r="F62" s="75"/>
      <c r="G62" s="54">
        <f>SUM(G63+G68)</f>
        <v>358000</v>
      </c>
      <c r="H62" s="54">
        <f>SUM(H63+H68)</f>
        <v>358000</v>
      </c>
      <c r="I62" s="54">
        <f>SUM(I63+I68)</f>
        <v>358000</v>
      </c>
    </row>
    <row r="63" spans="1:9" ht="31.5">
      <c r="A63" s="81" t="s">
        <v>41</v>
      </c>
      <c r="B63" s="74" t="s">
        <v>894</v>
      </c>
      <c r="C63" s="75" t="s">
        <v>97</v>
      </c>
      <c r="D63" s="75" t="s">
        <v>50</v>
      </c>
      <c r="E63" s="76" t="s">
        <v>219</v>
      </c>
      <c r="F63" s="71"/>
      <c r="G63" s="54">
        <f>SUM(G64+G66)</f>
        <v>208000</v>
      </c>
      <c r="H63" s="54">
        <f>SUM(H64+H66)</f>
        <v>208000</v>
      </c>
      <c r="I63" s="54">
        <f>SUM(I64+I66)</f>
        <v>208000</v>
      </c>
    </row>
    <row r="64" spans="1:9" ht="31.5">
      <c r="A64" s="81" t="s">
        <v>787</v>
      </c>
      <c r="B64" s="74" t="s">
        <v>894</v>
      </c>
      <c r="C64" s="75" t="s">
        <v>97</v>
      </c>
      <c r="D64" s="75" t="s">
        <v>50</v>
      </c>
      <c r="E64" s="76" t="s">
        <v>220</v>
      </c>
      <c r="F64" s="75"/>
      <c r="G64" s="54">
        <f>SUM(G65)</f>
        <v>158000</v>
      </c>
      <c r="H64" s="54">
        <f>SUM(H65)</f>
        <v>158000</v>
      </c>
      <c r="I64" s="54">
        <f>SUM(I65)</f>
        <v>158000</v>
      </c>
    </row>
    <row r="65" spans="1:9" ht="31.5">
      <c r="A65" s="81" t="s">
        <v>32</v>
      </c>
      <c r="B65" s="74" t="s">
        <v>894</v>
      </c>
      <c r="C65" s="75" t="s">
        <v>97</v>
      </c>
      <c r="D65" s="75" t="s">
        <v>50</v>
      </c>
      <c r="E65" s="76" t="s">
        <v>220</v>
      </c>
      <c r="F65" s="75" t="s">
        <v>33</v>
      </c>
      <c r="G65" s="54">
        <v>158000</v>
      </c>
      <c r="H65" s="54">
        <v>158000</v>
      </c>
      <c r="I65" s="54">
        <v>158000</v>
      </c>
    </row>
    <row r="66" spans="1:9" ht="31.5">
      <c r="A66" s="81" t="s">
        <v>42</v>
      </c>
      <c r="B66" s="74" t="s">
        <v>894</v>
      </c>
      <c r="C66" s="75" t="s">
        <v>97</v>
      </c>
      <c r="D66" s="75" t="s">
        <v>50</v>
      </c>
      <c r="E66" s="76" t="s">
        <v>221</v>
      </c>
      <c r="F66" s="75"/>
      <c r="G66" s="54">
        <f>SUM(G67)</f>
        <v>50000</v>
      </c>
      <c r="H66" s="54">
        <f>SUM(H67)</f>
        <v>50000</v>
      </c>
      <c r="I66" s="54">
        <f>SUM(I67)</f>
        <v>50000</v>
      </c>
    </row>
    <row r="67" spans="1:9" ht="47.25">
      <c r="A67" s="132" t="s">
        <v>151</v>
      </c>
      <c r="B67" s="74" t="s">
        <v>894</v>
      </c>
      <c r="C67" s="75" t="s">
        <v>97</v>
      </c>
      <c r="D67" s="75" t="s">
        <v>50</v>
      </c>
      <c r="E67" s="76" t="s">
        <v>221</v>
      </c>
      <c r="F67" s="75" t="s">
        <v>87</v>
      </c>
      <c r="G67" s="54">
        <v>50000</v>
      </c>
      <c r="H67" s="54">
        <v>50000</v>
      </c>
      <c r="I67" s="54">
        <v>50000</v>
      </c>
    </row>
    <row r="68" spans="1:9" ht="63">
      <c r="A68" s="81" t="s">
        <v>795</v>
      </c>
      <c r="B68" s="74" t="s">
        <v>894</v>
      </c>
      <c r="C68" s="75" t="s">
        <v>97</v>
      </c>
      <c r="D68" s="75" t="s">
        <v>50</v>
      </c>
      <c r="E68" s="76" t="s">
        <v>222</v>
      </c>
      <c r="F68" s="75"/>
      <c r="G68" s="54">
        <f>SUM(G69)</f>
        <v>150000</v>
      </c>
      <c r="H68" s="54">
        <f>SUM(H69)</f>
        <v>150000</v>
      </c>
      <c r="I68" s="54">
        <f>SUM(I69)</f>
        <v>150000</v>
      </c>
    </row>
    <row r="69" spans="1:9" ht="47.25">
      <c r="A69" s="132" t="s">
        <v>151</v>
      </c>
      <c r="B69" s="74" t="s">
        <v>894</v>
      </c>
      <c r="C69" s="75" t="s">
        <v>97</v>
      </c>
      <c r="D69" s="75" t="s">
        <v>50</v>
      </c>
      <c r="E69" s="76" t="s">
        <v>222</v>
      </c>
      <c r="F69" s="75" t="s">
        <v>87</v>
      </c>
      <c r="G69" s="54">
        <v>150000</v>
      </c>
      <c r="H69" s="54">
        <v>150000</v>
      </c>
      <c r="I69" s="54">
        <v>150000</v>
      </c>
    </row>
    <row r="70" spans="1:9" ht="47.25">
      <c r="A70" s="131" t="s">
        <v>944</v>
      </c>
      <c r="B70" s="64" t="s">
        <v>896</v>
      </c>
      <c r="C70" s="65"/>
      <c r="D70" s="65"/>
      <c r="E70" s="65"/>
      <c r="F70" s="65"/>
      <c r="G70" s="66">
        <f>SUM(G71)</f>
        <v>4448800</v>
      </c>
      <c r="H70" s="66">
        <f t="shared" ref="H70:I72" si="8">SUM(H71)</f>
        <v>4448800</v>
      </c>
      <c r="I70" s="66">
        <f t="shared" si="8"/>
        <v>4448800</v>
      </c>
    </row>
    <row r="71" spans="1:9" ht="15.75">
      <c r="A71" s="79" t="s">
        <v>96</v>
      </c>
      <c r="B71" s="67" t="s">
        <v>896</v>
      </c>
      <c r="C71" s="68" t="s">
        <v>97</v>
      </c>
      <c r="D71" s="68" t="s">
        <v>100</v>
      </c>
      <c r="E71" s="67"/>
      <c r="F71" s="68"/>
      <c r="G71" s="69">
        <f>SUM(G72)</f>
        <v>4448800</v>
      </c>
      <c r="H71" s="69">
        <f t="shared" si="8"/>
        <v>4448800</v>
      </c>
      <c r="I71" s="69">
        <f t="shared" si="8"/>
        <v>4448800</v>
      </c>
    </row>
    <row r="72" spans="1:9" ht="63">
      <c r="A72" s="80" t="s">
        <v>123</v>
      </c>
      <c r="B72" s="70" t="s">
        <v>896</v>
      </c>
      <c r="C72" s="71" t="s">
        <v>97</v>
      </c>
      <c r="D72" s="71" t="s">
        <v>103</v>
      </c>
      <c r="E72" s="70"/>
      <c r="F72" s="71"/>
      <c r="G72" s="72">
        <f>SUM(G73)</f>
        <v>4448800</v>
      </c>
      <c r="H72" s="72">
        <f t="shared" si="8"/>
        <v>4448800</v>
      </c>
      <c r="I72" s="72">
        <f t="shared" si="8"/>
        <v>4448800</v>
      </c>
    </row>
    <row r="73" spans="1:9" ht="15.75">
      <c r="A73" s="81" t="s">
        <v>39</v>
      </c>
      <c r="B73" s="74" t="s">
        <v>896</v>
      </c>
      <c r="C73" s="75" t="s">
        <v>97</v>
      </c>
      <c r="D73" s="75" t="s">
        <v>103</v>
      </c>
      <c r="E73" s="76" t="s">
        <v>215</v>
      </c>
      <c r="F73" s="75"/>
      <c r="G73" s="54">
        <f>SUM(G74+G78)</f>
        <v>4448800</v>
      </c>
      <c r="H73" s="54">
        <f>SUM(H74+H78)</f>
        <v>4448800</v>
      </c>
      <c r="I73" s="54">
        <f>SUM(I74+I78)</f>
        <v>4448800</v>
      </c>
    </row>
    <row r="74" spans="1:9" ht="15.75">
      <c r="A74" s="81" t="s">
        <v>38</v>
      </c>
      <c r="B74" s="74" t="s">
        <v>896</v>
      </c>
      <c r="C74" s="75" t="s">
        <v>97</v>
      </c>
      <c r="D74" s="75" t="s">
        <v>103</v>
      </c>
      <c r="E74" s="76" t="s">
        <v>216</v>
      </c>
      <c r="F74" s="75"/>
      <c r="G74" s="54">
        <f>SUM(G75)</f>
        <v>2565300</v>
      </c>
      <c r="H74" s="54">
        <f>SUM(H75)</f>
        <v>2565300</v>
      </c>
      <c r="I74" s="54">
        <f>SUM(I75)</f>
        <v>2565300</v>
      </c>
    </row>
    <row r="75" spans="1:9" ht="47.25">
      <c r="A75" s="81" t="s">
        <v>57</v>
      </c>
      <c r="B75" s="74" t="s">
        <v>896</v>
      </c>
      <c r="C75" s="75" t="s">
        <v>97</v>
      </c>
      <c r="D75" s="75" t="s">
        <v>103</v>
      </c>
      <c r="E75" s="76" t="s">
        <v>238</v>
      </c>
      <c r="F75" s="75"/>
      <c r="G75" s="54">
        <f>SUM(G76+G77)</f>
        <v>2565300</v>
      </c>
      <c r="H75" s="54">
        <f>SUM(H76+H77)</f>
        <v>2565300</v>
      </c>
      <c r="I75" s="54">
        <f>SUM(I76+I77)</f>
        <v>2565300</v>
      </c>
    </row>
    <row r="76" spans="1:9" ht="94.5">
      <c r="A76" s="81" t="s">
        <v>31</v>
      </c>
      <c r="B76" s="74" t="s">
        <v>896</v>
      </c>
      <c r="C76" s="75" t="s">
        <v>97</v>
      </c>
      <c r="D76" s="75" t="s">
        <v>103</v>
      </c>
      <c r="E76" s="76" t="s">
        <v>238</v>
      </c>
      <c r="F76" s="75" t="s">
        <v>35</v>
      </c>
      <c r="G76" s="54">
        <v>2451800</v>
      </c>
      <c r="H76" s="54">
        <v>2451800</v>
      </c>
      <c r="I76" s="54">
        <v>2451800</v>
      </c>
    </row>
    <row r="77" spans="1:9" ht="47.25">
      <c r="A77" s="132" t="s">
        <v>151</v>
      </c>
      <c r="B77" s="74" t="s">
        <v>896</v>
      </c>
      <c r="C77" s="75" t="s">
        <v>97</v>
      </c>
      <c r="D77" s="75" t="s">
        <v>103</v>
      </c>
      <c r="E77" s="76" t="s">
        <v>238</v>
      </c>
      <c r="F77" s="75" t="s">
        <v>87</v>
      </c>
      <c r="G77" s="48">
        <v>113500</v>
      </c>
      <c r="H77" s="48">
        <v>113500</v>
      </c>
      <c r="I77" s="48">
        <v>113500</v>
      </c>
    </row>
    <row r="78" spans="1:9" ht="47.25">
      <c r="A78" s="81" t="s">
        <v>25</v>
      </c>
      <c r="B78" s="74" t="s">
        <v>896</v>
      </c>
      <c r="C78" s="75" t="s">
        <v>97</v>
      </c>
      <c r="D78" s="75" t="s">
        <v>103</v>
      </c>
      <c r="E78" s="76" t="s">
        <v>239</v>
      </c>
      <c r="F78" s="75"/>
      <c r="G78" s="54">
        <f>SUM(G79)</f>
        <v>1883500</v>
      </c>
      <c r="H78" s="54">
        <f>SUM(H79)</f>
        <v>1883500</v>
      </c>
      <c r="I78" s="54">
        <f>SUM(I79)</f>
        <v>1883500</v>
      </c>
    </row>
    <row r="79" spans="1:9" ht="94.5">
      <c r="A79" s="81" t="s">
        <v>31</v>
      </c>
      <c r="B79" s="74" t="s">
        <v>896</v>
      </c>
      <c r="C79" s="75" t="s">
        <v>97</v>
      </c>
      <c r="D79" s="75" t="s">
        <v>103</v>
      </c>
      <c r="E79" s="76" t="s">
        <v>239</v>
      </c>
      <c r="F79" s="75" t="s">
        <v>35</v>
      </c>
      <c r="G79" s="50">
        <v>1883500</v>
      </c>
      <c r="H79" s="50">
        <v>1883500</v>
      </c>
      <c r="I79" s="50">
        <v>1883500</v>
      </c>
    </row>
    <row r="80" spans="1:9" ht="47.25">
      <c r="A80" s="130" t="s">
        <v>798</v>
      </c>
      <c r="B80" s="62" t="s">
        <v>897</v>
      </c>
      <c r="C80" s="62"/>
      <c r="D80" s="62"/>
      <c r="E80" s="64"/>
      <c r="F80" s="62"/>
      <c r="G80" s="63">
        <f>SUM(G81+G179)</f>
        <v>1408997735.9399998</v>
      </c>
      <c r="H80" s="63">
        <f>SUM(H81+H179)</f>
        <v>1334331351.48</v>
      </c>
      <c r="I80" s="63">
        <f>SUM(I81+I179)</f>
        <v>1334035454.1399999</v>
      </c>
    </row>
    <row r="81" spans="1:9" ht="15.75">
      <c r="A81" s="79" t="s">
        <v>79</v>
      </c>
      <c r="B81" s="68" t="s">
        <v>897</v>
      </c>
      <c r="C81" s="68" t="s">
        <v>104</v>
      </c>
      <c r="D81" s="68" t="s">
        <v>100</v>
      </c>
      <c r="E81" s="67"/>
      <c r="F81" s="68"/>
      <c r="G81" s="78">
        <f>SUM(G82+G92+G142+G136)</f>
        <v>1385589017.3299999</v>
      </c>
      <c r="H81" s="78">
        <f>SUM(H82+H92+H142+H136)</f>
        <v>1310922632.8700001</v>
      </c>
      <c r="I81" s="78">
        <f>SUM(I82+I92+I142+I136)</f>
        <v>1310626735.53</v>
      </c>
    </row>
    <row r="82" spans="1:9" ht="15.75">
      <c r="A82" s="80" t="s">
        <v>157</v>
      </c>
      <c r="B82" s="71" t="s">
        <v>897</v>
      </c>
      <c r="C82" s="71" t="s">
        <v>104</v>
      </c>
      <c r="D82" s="71" t="s">
        <v>97</v>
      </c>
      <c r="E82" s="70"/>
      <c r="F82" s="71"/>
      <c r="G82" s="72">
        <f>SUM(G83)</f>
        <v>298072238.73000002</v>
      </c>
      <c r="H82" s="72">
        <f>SUM(H83)</f>
        <v>293580038.73000002</v>
      </c>
      <c r="I82" s="72">
        <f>SUM(I83)</f>
        <v>293724238.73000002</v>
      </c>
    </row>
    <row r="83" spans="1:9" ht="47.25">
      <c r="A83" s="136" t="s">
        <v>799</v>
      </c>
      <c r="B83" s="75" t="s">
        <v>897</v>
      </c>
      <c r="C83" s="75" t="s">
        <v>104</v>
      </c>
      <c r="D83" s="75" t="s">
        <v>97</v>
      </c>
      <c r="E83" s="76" t="s">
        <v>241</v>
      </c>
      <c r="F83" s="75"/>
      <c r="G83" s="54">
        <f>SUM(G84)</f>
        <v>298072238.73000002</v>
      </c>
      <c r="H83" s="54">
        <f t="shared" ref="H83:I84" si="9">SUM(H84)</f>
        <v>293580038.73000002</v>
      </c>
      <c r="I83" s="54">
        <f t="shared" si="9"/>
        <v>293724238.73000002</v>
      </c>
    </row>
    <row r="84" spans="1:9" ht="47.25">
      <c r="A84" s="136" t="s">
        <v>800</v>
      </c>
      <c r="B84" s="75" t="s">
        <v>897</v>
      </c>
      <c r="C84" s="75" t="s">
        <v>104</v>
      </c>
      <c r="D84" s="75" t="s">
        <v>97</v>
      </c>
      <c r="E84" s="76" t="s">
        <v>242</v>
      </c>
      <c r="F84" s="75"/>
      <c r="G84" s="54">
        <f>SUM(G85)</f>
        <v>298072238.73000002</v>
      </c>
      <c r="H84" s="54">
        <f t="shared" si="9"/>
        <v>293580038.73000002</v>
      </c>
      <c r="I84" s="54">
        <f t="shared" si="9"/>
        <v>293724238.73000002</v>
      </c>
    </row>
    <row r="85" spans="1:9" ht="47.25">
      <c r="A85" s="136" t="s">
        <v>136</v>
      </c>
      <c r="B85" s="75" t="s">
        <v>897</v>
      </c>
      <c r="C85" s="75" t="s">
        <v>104</v>
      </c>
      <c r="D85" s="75" t="s">
        <v>97</v>
      </c>
      <c r="E85" s="76" t="s">
        <v>243</v>
      </c>
      <c r="F85" s="75"/>
      <c r="G85" s="54">
        <f>SUM(G90+G86+G88)</f>
        <v>298072238.73000002</v>
      </c>
      <c r="H85" s="54">
        <f t="shared" ref="H85:I85" si="10">SUM(H90+H86+H88)</f>
        <v>293580038.73000002</v>
      </c>
      <c r="I85" s="54">
        <f t="shared" si="10"/>
        <v>293724238.73000002</v>
      </c>
    </row>
    <row r="86" spans="1:9" ht="94.5">
      <c r="A86" s="81" t="s">
        <v>173</v>
      </c>
      <c r="B86" s="75" t="s">
        <v>897</v>
      </c>
      <c r="C86" s="75" t="s">
        <v>104</v>
      </c>
      <c r="D86" s="75" t="s">
        <v>97</v>
      </c>
      <c r="E86" s="76" t="s">
        <v>423</v>
      </c>
      <c r="F86" s="71"/>
      <c r="G86" s="54">
        <f>SUM(G87:G87)</f>
        <v>158181538.72999999</v>
      </c>
      <c r="H86" s="54">
        <f>SUM(H87:H87)</f>
        <v>158320138.72999999</v>
      </c>
      <c r="I86" s="54">
        <f>SUM(I87:I87)</f>
        <v>158464338.72999999</v>
      </c>
    </row>
    <row r="87" spans="1:9" ht="47.25">
      <c r="A87" s="81" t="s">
        <v>139</v>
      </c>
      <c r="B87" s="75" t="s">
        <v>897</v>
      </c>
      <c r="C87" s="75" t="s">
        <v>104</v>
      </c>
      <c r="D87" s="75" t="s">
        <v>97</v>
      </c>
      <c r="E87" s="76" t="s">
        <v>423</v>
      </c>
      <c r="F87" s="75" t="s">
        <v>5</v>
      </c>
      <c r="G87" s="156">
        <v>158181538.72999999</v>
      </c>
      <c r="H87" s="156">
        <v>158320138.72999999</v>
      </c>
      <c r="I87" s="156">
        <v>158464338.72999999</v>
      </c>
    </row>
    <row r="88" spans="1:9" ht="126">
      <c r="A88" s="81" t="s">
        <v>835</v>
      </c>
      <c r="B88" s="75" t="s">
        <v>897</v>
      </c>
      <c r="C88" s="75" t="s">
        <v>104</v>
      </c>
      <c r="D88" s="75" t="s">
        <v>97</v>
      </c>
      <c r="E88" s="76" t="s">
        <v>914</v>
      </c>
      <c r="F88" s="75"/>
      <c r="G88" s="54">
        <f t="shared" ref="G88:I88" si="11">SUM(G89)</f>
        <v>1050000</v>
      </c>
      <c r="H88" s="54">
        <f t="shared" si="11"/>
        <v>1050000</v>
      </c>
      <c r="I88" s="54">
        <f t="shared" si="11"/>
        <v>1050000</v>
      </c>
    </row>
    <row r="89" spans="1:9" ht="47.25">
      <c r="A89" s="81" t="s">
        <v>139</v>
      </c>
      <c r="B89" s="75" t="s">
        <v>897</v>
      </c>
      <c r="C89" s="75" t="s">
        <v>104</v>
      </c>
      <c r="D89" s="75" t="s">
        <v>97</v>
      </c>
      <c r="E89" s="76" t="s">
        <v>914</v>
      </c>
      <c r="F89" s="75" t="s">
        <v>5</v>
      </c>
      <c r="G89" s="53">
        <v>1050000</v>
      </c>
      <c r="H89" s="53">
        <v>1050000</v>
      </c>
      <c r="I89" s="53">
        <v>1050000</v>
      </c>
    </row>
    <row r="90" spans="1:9" ht="15.75">
      <c r="A90" s="81" t="s">
        <v>135</v>
      </c>
      <c r="B90" s="75" t="s">
        <v>897</v>
      </c>
      <c r="C90" s="75" t="s">
        <v>104</v>
      </c>
      <c r="D90" s="75" t="s">
        <v>97</v>
      </c>
      <c r="E90" s="76" t="s">
        <v>244</v>
      </c>
      <c r="F90" s="75"/>
      <c r="G90" s="54">
        <f>SUM(G91)</f>
        <v>138840700</v>
      </c>
      <c r="H90" s="54">
        <f>SUM(H91)</f>
        <v>134209900</v>
      </c>
      <c r="I90" s="54">
        <f>SUM(I91)</f>
        <v>134209900</v>
      </c>
    </row>
    <row r="91" spans="1:9" ht="47.25">
      <c r="A91" s="81" t="s">
        <v>139</v>
      </c>
      <c r="B91" s="75" t="s">
        <v>897</v>
      </c>
      <c r="C91" s="75" t="s">
        <v>104</v>
      </c>
      <c r="D91" s="75" t="s">
        <v>97</v>
      </c>
      <c r="E91" s="76" t="s">
        <v>244</v>
      </c>
      <c r="F91" s="75" t="s">
        <v>5</v>
      </c>
      <c r="G91" s="158">
        <v>138840700</v>
      </c>
      <c r="H91" s="158">
        <v>134209900</v>
      </c>
      <c r="I91" s="158">
        <v>134209900</v>
      </c>
    </row>
    <row r="92" spans="1:9" ht="15.75">
      <c r="A92" s="80" t="s">
        <v>80</v>
      </c>
      <c r="B92" s="71" t="s">
        <v>897</v>
      </c>
      <c r="C92" s="71" t="s">
        <v>104</v>
      </c>
      <c r="D92" s="71" t="s">
        <v>98</v>
      </c>
      <c r="E92" s="70"/>
      <c r="F92" s="71"/>
      <c r="G92" s="72">
        <f>SUM(G93)</f>
        <v>924529612.98000002</v>
      </c>
      <c r="H92" s="72">
        <f>SUM(H93)</f>
        <v>923805022.14999998</v>
      </c>
      <c r="I92" s="72">
        <f>SUM(I93)</f>
        <v>923364924.80999994</v>
      </c>
    </row>
    <row r="93" spans="1:9" ht="47.25">
      <c r="A93" s="136" t="s">
        <v>739</v>
      </c>
      <c r="B93" s="75" t="s">
        <v>897</v>
      </c>
      <c r="C93" s="75" t="s">
        <v>104</v>
      </c>
      <c r="D93" s="75" t="s">
        <v>98</v>
      </c>
      <c r="E93" s="76" t="s">
        <v>241</v>
      </c>
      <c r="F93" s="75"/>
      <c r="G93" s="54">
        <f>SUM(G94+G129)</f>
        <v>924529612.98000002</v>
      </c>
      <c r="H93" s="54">
        <f>SUM(H94+H129)</f>
        <v>923805022.14999998</v>
      </c>
      <c r="I93" s="54">
        <f>SUM(I94+I129)</f>
        <v>923364924.80999994</v>
      </c>
    </row>
    <row r="94" spans="1:9" ht="47.25">
      <c r="A94" s="136" t="s">
        <v>801</v>
      </c>
      <c r="B94" s="75" t="s">
        <v>897</v>
      </c>
      <c r="C94" s="75" t="s">
        <v>104</v>
      </c>
      <c r="D94" s="75" t="s">
        <v>98</v>
      </c>
      <c r="E94" s="76" t="s">
        <v>248</v>
      </c>
      <c r="F94" s="75"/>
      <c r="G94" s="54">
        <f>SUM(G95+G103+G122+G98)</f>
        <v>920009802.98000002</v>
      </c>
      <c r="H94" s="54">
        <f t="shared" ref="H94:I94" si="12">SUM(H95+H103+H122+H98)</f>
        <v>918819872.14999998</v>
      </c>
      <c r="I94" s="54">
        <f t="shared" si="12"/>
        <v>918180514.80999994</v>
      </c>
    </row>
    <row r="95" spans="1:9" ht="94.5">
      <c r="A95" s="81" t="s">
        <v>172</v>
      </c>
      <c r="B95" s="75" t="s">
        <v>897</v>
      </c>
      <c r="C95" s="75" t="s">
        <v>104</v>
      </c>
      <c r="D95" s="75" t="s">
        <v>98</v>
      </c>
      <c r="E95" s="76" t="s">
        <v>836</v>
      </c>
      <c r="F95" s="75"/>
      <c r="G95" s="54">
        <f t="shared" ref="G95" si="13">SUM(G96)</f>
        <v>1856093.97</v>
      </c>
      <c r="H95" s="54"/>
      <c r="I95" s="54"/>
    </row>
    <row r="96" spans="1:9" ht="15.75">
      <c r="A96" s="81" t="s">
        <v>152</v>
      </c>
      <c r="B96" s="75" t="s">
        <v>897</v>
      </c>
      <c r="C96" s="75" t="s">
        <v>104</v>
      </c>
      <c r="D96" s="75" t="s">
        <v>98</v>
      </c>
      <c r="E96" s="76" t="s">
        <v>837</v>
      </c>
      <c r="F96" s="75"/>
      <c r="G96" s="54">
        <f>SUM(G97)</f>
        <v>1856093.97</v>
      </c>
      <c r="H96" s="54"/>
      <c r="I96" s="54"/>
    </row>
    <row r="97" spans="1:9" ht="15.75">
      <c r="A97" s="81" t="s">
        <v>85</v>
      </c>
      <c r="B97" s="75" t="s">
        <v>897</v>
      </c>
      <c r="C97" s="75" t="s">
        <v>104</v>
      </c>
      <c r="D97" s="75" t="s">
        <v>98</v>
      </c>
      <c r="E97" s="76" t="s">
        <v>837</v>
      </c>
      <c r="F97" s="75" t="s">
        <v>122</v>
      </c>
      <c r="G97" s="157">
        <v>1856093.97</v>
      </c>
      <c r="H97" s="54"/>
      <c r="I97" s="54"/>
    </row>
    <row r="98" spans="1:9" ht="31.5">
      <c r="A98" s="73" t="s">
        <v>113</v>
      </c>
      <c r="B98" s="75" t="s">
        <v>897</v>
      </c>
      <c r="C98" s="75" t="s">
        <v>104</v>
      </c>
      <c r="D98" s="75" t="s">
        <v>98</v>
      </c>
      <c r="E98" s="76" t="s">
        <v>249</v>
      </c>
      <c r="F98" s="75"/>
      <c r="G98" s="157">
        <f>G99+G101</f>
        <v>488500</v>
      </c>
      <c r="H98" s="157">
        <f t="shared" ref="H98:I98" si="14">H99+H101</f>
        <v>488500</v>
      </c>
      <c r="I98" s="157">
        <f t="shared" si="14"/>
        <v>488500</v>
      </c>
    </row>
    <row r="99" spans="1:9" ht="31.5">
      <c r="A99" s="81" t="s">
        <v>160</v>
      </c>
      <c r="B99" s="75" t="s">
        <v>897</v>
      </c>
      <c r="C99" s="75" t="s">
        <v>104</v>
      </c>
      <c r="D99" s="75" t="s">
        <v>98</v>
      </c>
      <c r="E99" s="76" t="s">
        <v>250</v>
      </c>
      <c r="F99" s="75"/>
      <c r="G99" s="86">
        <f>SUM(G100)</f>
        <v>274500</v>
      </c>
      <c r="H99" s="86">
        <f>SUM(H100)</f>
        <v>274500</v>
      </c>
      <c r="I99" s="86">
        <f>SUM(I100)</f>
        <v>274500</v>
      </c>
    </row>
    <row r="100" spans="1:9" ht="47.25">
      <c r="A100" s="132" t="s">
        <v>151</v>
      </c>
      <c r="B100" s="75" t="s">
        <v>897</v>
      </c>
      <c r="C100" s="75" t="s">
        <v>104</v>
      </c>
      <c r="D100" s="75" t="s">
        <v>98</v>
      </c>
      <c r="E100" s="76" t="s">
        <v>250</v>
      </c>
      <c r="F100" s="75" t="s">
        <v>87</v>
      </c>
      <c r="G100" s="54">
        <v>274500</v>
      </c>
      <c r="H100" s="54">
        <v>274500</v>
      </c>
      <c r="I100" s="54">
        <v>274500</v>
      </c>
    </row>
    <row r="101" spans="1:9" ht="31.5">
      <c r="A101" s="81" t="s">
        <v>149</v>
      </c>
      <c r="B101" s="75" t="s">
        <v>897</v>
      </c>
      <c r="C101" s="75" t="s">
        <v>104</v>
      </c>
      <c r="D101" s="75" t="s">
        <v>98</v>
      </c>
      <c r="E101" s="76" t="s">
        <v>251</v>
      </c>
      <c r="F101" s="75"/>
      <c r="G101" s="54">
        <f>SUM(G102)</f>
        <v>214000</v>
      </c>
      <c r="H101" s="54">
        <f>SUM(H102)</f>
        <v>214000</v>
      </c>
      <c r="I101" s="54">
        <f>SUM(I102)</f>
        <v>214000</v>
      </c>
    </row>
    <row r="102" spans="1:9" ht="47.25">
      <c r="A102" s="132" t="s">
        <v>151</v>
      </c>
      <c r="B102" s="75" t="s">
        <v>897</v>
      </c>
      <c r="C102" s="75" t="s">
        <v>104</v>
      </c>
      <c r="D102" s="75" t="s">
        <v>98</v>
      </c>
      <c r="E102" s="76" t="s">
        <v>251</v>
      </c>
      <c r="F102" s="75" t="s">
        <v>87</v>
      </c>
      <c r="G102" s="54">
        <v>214000</v>
      </c>
      <c r="H102" s="54">
        <v>214000</v>
      </c>
      <c r="I102" s="54">
        <v>214000</v>
      </c>
    </row>
    <row r="103" spans="1:9" ht="47.25">
      <c r="A103" s="136" t="s">
        <v>136</v>
      </c>
      <c r="B103" s="75" t="s">
        <v>897</v>
      </c>
      <c r="C103" s="75" t="s">
        <v>104</v>
      </c>
      <c r="D103" s="75" t="s">
        <v>98</v>
      </c>
      <c r="E103" s="76" t="s">
        <v>252</v>
      </c>
      <c r="F103" s="75"/>
      <c r="G103" s="54">
        <f>SUM(G104+G106+G110+G116+G112+G118+G120+G108+G114)</f>
        <v>850102155.08000004</v>
      </c>
      <c r="H103" s="54">
        <f t="shared" ref="H103:I103" si="15">SUM(H104+H106+H110+H116+H112+H118+H120+H108+H114)</f>
        <v>849489873.86000001</v>
      </c>
      <c r="I103" s="54">
        <f t="shared" si="15"/>
        <v>848710774.05999994</v>
      </c>
    </row>
    <row r="104" spans="1:9" ht="157.5">
      <c r="A104" s="133" t="s">
        <v>399</v>
      </c>
      <c r="B104" s="75" t="s">
        <v>897</v>
      </c>
      <c r="C104" s="75" t="s">
        <v>104</v>
      </c>
      <c r="D104" s="75" t="s">
        <v>98</v>
      </c>
      <c r="E104" s="76" t="s">
        <v>424</v>
      </c>
      <c r="F104" s="75"/>
      <c r="G104" s="54">
        <f>SUM(G105:G105)</f>
        <v>24381353.82</v>
      </c>
      <c r="H104" s="54">
        <f>SUM(H105:H105)</f>
        <v>24458553.82</v>
      </c>
      <c r="I104" s="54">
        <f>SUM(I105:I105)</f>
        <v>24538753.82</v>
      </c>
    </row>
    <row r="105" spans="1:9" ht="47.25">
      <c r="A105" s="133" t="s">
        <v>139</v>
      </c>
      <c r="B105" s="75" t="s">
        <v>897</v>
      </c>
      <c r="C105" s="75" t="s">
        <v>104</v>
      </c>
      <c r="D105" s="75" t="s">
        <v>98</v>
      </c>
      <c r="E105" s="76" t="s">
        <v>424</v>
      </c>
      <c r="F105" s="75" t="s">
        <v>5</v>
      </c>
      <c r="G105" s="156">
        <v>24381353.82</v>
      </c>
      <c r="H105" s="156">
        <v>24458553.82</v>
      </c>
      <c r="I105" s="156">
        <v>24538753.82</v>
      </c>
    </row>
    <row r="106" spans="1:9" ht="141.75">
      <c r="A106" s="133" t="s">
        <v>112</v>
      </c>
      <c r="B106" s="75" t="s">
        <v>897</v>
      </c>
      <c r="C106" s="75" t="s">
        <v>104</v>
      </c>
      <c r="D106" s="75" t="s">
        <v>98</v>
      </c>
      <c r="E106" s="76" t="s">
        <v>425</v>
      </c>
      <c r="F106" s="75"/>
      <c r="G106" s="54">
        <f>SUM(G107:G107)</f>
        <v>509516551.55000001</v>
      </c>
      <c r="H106" s="54">
        <f>SUM(H107:H107)</f>
        <v>510092751.55000001</v>
      </c>
      <c r="I106" s="54">
        <f>SUM(I107:I107)</f>
        <v>510692151.55000001</v>
      </c>
    </row>
    <row r="107" spans="1:9" ht="47.25">
      <c r="A107" s="133" t="s">
        <v>139</v>
      </c>
      <c r="B107" s="75" t="s">
        <v>897</v>
      </c>
      <c r="C107" s="75" t="s">
        <v>104</v>
      </c>
      <c r="D107" s="75" t="s">
        <v>98</v>
      </c>
      <c r="E107" s="76" t="s">
        <v>425</v>
      </c>
      <c r="F107" s="75" t="s">
        <v>5</v>
      </c>
      <c r="G107" s="156">
        <v>509516551.55000001</v>
      </c>
      <c r="H107" s="156">
        <v>510092751.55000001</v>
      </c>
      <c r="I107" s="156">
        <v>510692151.55000001</v>
      </c>
    </row>
    <row r="108" spans="1:9" ht="236.25">
      <c r="A108" s="81" t="s">
        <v>426</v>
      </c>
      <c r="B108" s="75" t="s">
        <v>897</v>
      </c>
      <c r="C108" s="75" t="s">
        <v>104</v>
      </c>
      <c r="D108" s="75" t="s">
        <v>98</v>
      </c>
      <c r="E108" s="76" t="s">
        <v>427</v>
      </c>
      <c r="F108" s="75"/>
      <c r="G108" s="54">
        <f>SUM(G109)</f>
        <v>6763737.6299999999</v>
      </c>
      <c r="H108" s="54">
        <f>SUM(H109)</f>
        <v>7033437.6299999999</v>
      </c>
      <c r="I108" s="54">
        <f>SUM(I109)</f>
        <v>7313927.6299999999</v>
      </c>
    </row>
    <row r="109" spans="1:9" ht="47.25">
      <c r="A109" s="133" t="s">
        <v>139</v>
      </c>
      <c r="B109" s="75" t="s">
        <v>897</v>
      </c>
      <c r="C109" s="75" t="s">
        <v>104</v>
      </c>
      <c r="D109" s="75" t="s">
        <v>98</v>
      </c>
      <c r="E109" s="76" t="s">
        <v>427</v>
      </c>
      <c r="F109" s="75" t="s">
        <v>5</v>
      </c>
      <c r="G109" s="156">
        <v>6763737.6299999999</v>
      </c>
      <c r="H109" s="156">
        <v>7033437.6299999999</v>
      </c>
      <c r="I109" s="156">
        <v>7313927.6299999999</v>
      </c>
    </row>
    <row r="110" spans="1:9" ht="15.75">
      <c r="A110" s="81" t="s">
        <v>9</v>
      </c>
      <c r="B110" s="75" t="s">
        <v>897</v>
      </c>
      <c r="C110" s="75" t="s">
        <v>104</v>
      </c>
      <c r="D110" s="75" t="s">
        <v>98</v>
      </c>
      <c r="E110" s="76" t="s">
        <v>253</v>
      </c>
      <c r="F110" s="75"/>
      <c r="G110" s="54">
        <f>SUM(G111)</f>
        <v>202239100</v>
      </c>
      <c r="H110" s="54">
        <f>SUM(H111)</f>
        <v>201895900</v>
      </c>
      <c r="I110" s="54">
        <f>SUM(I111)</f>
        <v>201895900</v>
      </c>
    </row>
    <row r="111" spans="1:9" ht="47.25">
      <c r="A111" s="81" t="s">
        <v>139</v>
      </c>
      <c r="B111" s="75" t="s">
        <v>897</v>
      </c>
      <c r="C111" s="75" t="s">
        <v>104</v>
      </c>
      <c r="D111" s="75" t="s">
        <v>98</v>
      </c>
      <c r="E111" s="76" t="s">
        <v>253</v>
      </c>
      <c r="F111" s="75" t="s">
        <v>5</v>
      </c>
      <c r="G111" s="48">
        <v>202239100</v>
      </c>
      <c r="H111" s="48">
        <v>201895900</v>
      </c>
      <c r="I111" s="48">
        <v>201895900</v>
      </c>
    </row>
    <row r="112" spans="1:9" ht="47.25">
      <c r="A112" s="81" t="s">
        <v>162</v>
      </c>
      <c r="B112" s="75" t="s">
        <v>897</v>
      </c>
      <c r="C112" s="75" t="s">
        <v>104</v>
      </c>
      <c r="D112" s="75" t="s">
        <v>98</v>
      </c>
      <c r="E112" s="76" t="s">
        <v>179</v>
      </c>
      <c r="F112" s="75"/>
      <c r="G112" s="54">
        <f>SUM(G113:G113)</f>
        <v>10221300</v>
      </c>
      <c r="H112" s="54">
        <f>SUM(H113:H113)</f>
        <v>10272700</v>
      </c>
      <c r="I112" s="54">
        <f>SUM(I113:I113)</f>
        <v>10272700</v>
      </c>
    </row>
    <row r="113" spans="1:9" ht="47.25">
      <c r="A113" s="81" t="s">
        <v>139</v>
      </c>
      <c r="B113" s="75" t="s">
        <v>897</v>
      </c>
      <c r="C113" s="75" t="s">
        <v>104</v>
      </c>
      <c r="D113" s="75" t="s">
        <v>98</v>
      </c>
      <c r="E113" s="76" t="s">
        <v>179</v>
      </c>
      <c r="F113" s="75" t="s">
        <v>5</v>
      </c>
      <c r="G113" s="48">
        <v>10221300</v>
      </c>
      <c r="H113" s="48">
        <v>10272700</v>
      </c>
      <c r="I113" s="48">
        <v>10272700</v>
      </c>
    </row>
    <row r="114" spans="1:9" ht="15.75">
      <c r="A114" s="81" t="s">
        <v>152</v>
      </c>
      <c r="B114" s="75" t="s">
        <v>897</v>
      </c>
      <c r="C114" s="75" t="s">
        <v>104</v>
      </c>
      <c r="D114" s="75" t="s">
        <v>98</v>
      </c>
      <c r="E114" s="114" t="s">
        <v>842</v>
      </c>
      <c r="F114" s="75"/>
      <c r="G114" s="54">
        <f t="shared" ref="G114:I114" si="16">SUM(G115:G115)</f>
        <v>44561000</v>
      </c>
      <c r="H114" s="54">
        <f t="shared" si="16"/>
        <v>44561000</v>
      </c>
      <c r="I114" s="54">
        <f t="shared" si="16"/>
        <v>44561000</v>
      </c>
    </row>
    <row r="115" spans="1:9" ht="47.25">
      <c r="A115" s="81" t="s">
        <v>139</v>
      </c>
      <c r="B115" s="75" t="s">
        <v>897</v>
      </c>
      <c r="C115" s="75" t="s">
        <v>104</v>
      </c>
      <c r="D115" s="75" t="s">
        <v>98</v>
      </c>
      <c r="E115" s="114" t="s">
        <v>842</v>
      </c>
      <c r="F115" s="75" t="s">
        <v>5</v>
      </c>
      <c r="G115" s="48">
        <v>44561000</v>
      </c>
      <c r="H115" s="48">
        <v>44561000</v>
      </c>
      <c r="I115" s="48">
        <v>44561000</v>
      </c>
    </row>
    <row r="116" spans="1:9" ht="78.75">
      <c r="A116" s="132" t="s">
        <v>180</v>
      </c>
      <c r="B116" s="75" t="s">
        <v>897</v>
      </c>
      <c r="C116" s="76" t="s">
        <v>104</v>
      </c>
      <c r="D116" s="76" t="s">
        <v>98</v>
      </c>
      <c r="E116" s="76" t="s">
        <v>214</v>
      </c>
      <c r="F116" s="75"/>
      <c r="G116" s="54">
        <f>SUM(G117:G117)</f>
        <v>34335409.079999998</v>
      </c>
      <c r="H116" s="54">
        <f>SUM(H117:H117)</f>
        <v>33091827.859999999</v>
      </c>
      <c r="I116" s="54">
        <f>SUM(I117:I117)</f>
        <v>31352638.059999999</v>
      </c>
    </row>
    <row r="117" spans="1:9" ht="47.25">
      <c r="A117" s="132" t="s">
        <v>139</v>
      </c>
      <c r="B117" s="75" t="s">
        <v>897</v>
      </c>
      <c r="C117" s="76" t="s">
        <v>104</v>
      </c>
      <c r="D117" s="76" t="s">
        <v>98</v>
      </c>
      <c r="E117" s="76" t="s">
        <v>214</v>
      </c>
      <c r="F117" s="75" t="s">
        <v>5</v>
      </c>
      <c r="G117" s="54">
        <v>34335409.079999998</v>
      </c>
      <c r="H117" s="54">
        <v>33091827.859999999</v>
      </c>
      <c r="I117" s="54">
        <v>31352638.059999999</v>
      </c>
    </row>
    <row r="118" spans="1:9" ht="78.75">
      <c r="A118" s="132" t="s">
        <v>181</v>
      </c>
      <c r="B118" s="75" t="s">
        <v>897</v>
      </c>
      <c r="C118" s="76" t="s">
        <v>104</v>
      </c>
      <c r="D118" s="76" t="s">
        <v>98</v>
      </c>
      <c r="E118" s="76" t="s">
        <v>428</v>
      </c>
      <c r="F118" s="75"/>
      <c r="G118" s="54">
        <f>SUM(G119)</f>
        <v>17081603</v>
      </c>
      <c r="H118" s="54">
        <f>SUM(H119)</f>
        <v>17081603</v>
      </c>
      <c r="I118" s="54">
        <f>SUM(I119)</f>
        <v>17081603</v>
      </c>
    </row>
    <row r="119" spans="1:9" ht="47.25">
      <c r="A119" s="132" t="s">
        <v>139</v>
      </c>
      <c r="B119" s="75" t="s">
        <v>897</v>
      </c>
      <c r="C119" s="76" t="s">
        <v>104</v>
      </c>
      <c r="D119" s="76" t="s">
        <v>98</v>
      </c>
      <c r="E119" s="76" t="s">
        <v>428</v>
      </c>
      <c r="F119" s="75" t="s">
        <v>5</v>
      </c>
      <c r="G119" s="54">
        <v>17081603</v>
      </c>
      <c r="H119" s="54">
        <v>17081603</v>
      </c>
      <c r="I119" s="54">
        <v>17081603</v>
      </c>
    </row>
    <row r="120" spans="1:9" ht="78.75">
      <c r="A120" s="132" t="s">
        <v>182</v>
      </c>
      <c r="B120" s="75" t="s">
        <v>897</v>
      </c>
      <c r="C120" s="76" t="s">
        <v>104</v>
      </c>
      <c r="D120" s="76" t="s">
        <v>98</v>
      </c>
      <c r="E120" s="76" t="s">
        <v>429</v>
      </c>
      <c r="F120" s="76"/>
      <c r="G120" s="54">
        <f>SUM(G121)</f>
        <v>1002100</v>
      </c>
      <c r="H120" s="54">
        <f>SUM(H121)</f>
        <v>1002100</v>
      </c>
      <c r="I120" s="54">
        <f>SUM(I121)</f>
        <v>1002100</v>
      </c>
    </row>
    <row r="121" spans="1:9" ht="47.25">
      <c r="A121" s="132" t="s">
        <v>139</v>
      </c>
      <c r="B121" s="75" t="s">
        <v>897</v>
      </c>
      <c r="C121" s="76" t="s">
        <v>104</v>
      </c>
      <c r="D121" s="76" t="s">
        <v>98</v>
      </c>
      <c r="E121" s="76" t="s">
        <v>429</v>
      </c>
      <c r="F121" s="75" t="s">
        <v>5</v>
      </c>
      <c r="G121" s="48">
        <v>1002100</v>
      </c>
      <c r="H121" s="48">
        <v>1002100</v>
      </c>
      <c r="I121" s="48">
        <v>1002100</v>
      </c>
    </row>
    <row r="122" spans="1:9" ht="31.5">
      <c r="A122" s="138" t="s">
        <v>638</v>
      </c>
      <c r="B122" s="75" t="s">
        <v>897</v>
      </c>
      <c r="C122" s="31" t="s">
        <v>104</v>
      </c>
      <c r="D122" s="31" t="s">
        <v>98</v>
      </c>
      <c r="E122" s="31" t="s">
        <v>637</v>
      </c>
      <c r="F122" s="112"/>
      <c r="G122" s="56">
        <f>SUM(G125+G123+G127)</f>
        <v>67563053.930000007</v>
      </c>
      <c r="H122" s="56">
        <f t="shared" ref="H122:I122" si="17">SUM(H125+H123+H127)</f>
        <v>68841498.290000007</v>
      </c>
      <c r="I122" s="56">
        <f t="shared" si="17"/>
        <v>68981240.75</v>
      </c>
    </row>
    <row r="123" spans="1:9" ht="110.25">
      <c r="A123" s="139" t="s">
        <v>629</v>
      </c>
      <c r="B123" s="75" t="s">
        <v>897</v>
      </c>
      <c r="C123" s="75" t="s">
        <v>104</v>
      </c>
      <c r="D123" s="75" t="s">
        <v>98</v>
      </c>
      <c r="E123" s="114" t="s">
        <v>634</v>
      </c>
      <c r="F123" s="75"/>
      <c r="G123" s="56">
        <f t="shared" ref="G123:I123" si="18">SUM(G124:G124)</f>
        <v>1724559.74</v>
      </c>
      <c r="H123" s="56">
        <f t="shared" si="18"/>
        <v>2093997.62</v>
      </c>
      <c r="I123" s="56">
        <f t="shared" si="18"/>
        <v>2092724.52</v>
      </c>
    </row>
    <row r="124" spans="1:9" ht="47.25">
      <c r="A124" s="138" t="s">
        <v>139</v>
      </c>
      <c r="B124" s="75" t="s">
        <v>897</v>
      </c>
      <c r="C124" s="31" t="s">
        <v>104</v>
      </c>
      <c r="D124" s="31" t="s">
        <v>98</v>
      </c>
      <c r="E124" s="114" t="s">
        <v>634</v>
      </c>
      <c r="F124" s="112" t="s">
        <v>5</v>
      </c>
      <c r="G124" s="156">
        <v>1724559.74</v>
      </c>
      <c r="H124" s="156">
        <v>2093997.62</v>
      </c>
      <c r="I124" s="156">
        <v>2092724.52</v>
      </c>
    </row>
    <row r="125" spans="1:9" ht="78.75">
      <c r="A125" s="123" t="s">
        <v>631</v>
      </c>
      <c r="B125" s="75" t="s">
        <v>897</v>
      </c>
      <c r="C125" s="31" t="s">
        <v>104</v>
      </c>
      <c r="D125" s="31" t="s">
        <v>98</v>
      </c>
      <c r="E125" s="31" t="s">
        <v>636</v>
      </c>
      <c r="F125" s="112"/>
      <c r="G125" s="56">
        <f t="shared" ref="G125:I125" si="19">SUM(G126)</f>
        <v>3300394.19</v>
      </c>
      <c r="H125" s="56">
        <f t="shared" si="19"/>
        <v>4115900.67</v>
      </c>
      <c r="I125" s="56">
        <f t="shared" si="19"/>
        <v>4166916.23</v>
      </c>
    </row>
    <row r="126" spans="1:9" ht="47.25">
      <c r="A126" s="138" t="s">
        <v>139</v>
      </c>
      <c r="B126" s="75" t="s">
        <v>897</v>
      </c>
      <c r="C126" s="31" t="s">
        <v>104</v>
      </c>
      <c r="D126" s="31" t="s">
        <v>98</v>
      </c>
      <c r="E126" s="31" t="s">
        <v>636</v>
      </c>
      <c r="F126" s="112" t="s">
        <v>5</v>
      </c>
      <c r="G126" s="156">
        <v>3300394.19</v>
      </c>
      <c r="H126" s="156">
        <v>4115900.67</v>
      </c>
      <c r="I126" s="156">
        <v>4166916.23</v>
      </c>
    </row>
    <row r="127" spans="1:9" ht="78.75">
      <c r="A127" s="140" t="s">
        <v>630</v>
      </c>
      <c r="B127" s="75" t="s">
        <v>897</v>
      </c>
      <c r="C127" s="31" t="s">
        <v>104</v>
      </c>
      <c r="D127" s="31" t="s">
        <v>98</v>
      </c>
      <c r="E127" s="31" t="s">
        <v>635</v>
      </c>
      <c r="F127" s="110"/>
      <c r="G127" s="56">
        <f t="shared" ref="G127:I127" si="20">SUM(G128:G128)</f>
        <v>62538100</v>
      </c>
      <c r="H127" s="56">
        <f t="shared" si="20"/>
        <v>62631600</v>
      </c>
      <c r="I127" s="56">
        <f t="shared" si="20"/>
        <v>62721600</v>
      </c>
    </row>
    <row r="128" spans="1:9" ht="47.25">
      <c r="A128" s="138" t="s">
        <v>139</v>
      </c>
      <c r="B128" s="75" t="s">
        <v>897</v>
      </c>
      <c r="C128" s="31" t="s">
        <v>104</v>
      </c>
      <c r="D128" s="31" t="s">
        <v>98</v>
      </c>
      <c r="E128" s="31" t="s">
        <v>635</v>
      </c>
      <c r="F128" s="112" t="s">
        <v>5</v>
      </c>
      <c r="G128" s="156">
        <v>62538100</v>
      </c>
      <c r="H128" s="156">
        <v>62631600</v>
      </c>
      <c r="I128" s="156">
        <v>62721600</v>
      </c>
    </row>
    <row r="129" spans="1:9" ht="47.25">
      <c r="A129" s="136" t="s">
        <v>744</v>
      </c>
      <c r="B129" s="75" t="s">
        <v>897</v>
      </c>
      <c r="C129" s="75" t="s">
        <v>104</v>
      </c>
      <c r="D129" s="75" t="s">
        <v>98</v>
      </c>
      <c r="E129" s="76" t="s">
        <v>245</v>
      </c>
      <c r="F129" s="75"/>
      <c r="G129" s="54">
        <f>SUM(G130+G133)</f>
        <v>4519810</v>
      </c>
      <c r="H129" s="54">
        <f t="shared" ref="H129:I129" si="21">SUM(H130+H133)</f>
        <v>4985150</v>
      </c>
      <c r="I129" s="54">
        <f t="shared" si="21"/>
        <v>5184410</v>
      </c>
    </row>
    <row r="130" spans="1:9" ht="31.5">
      <c r="A130" s="133" t="s">
        <v>11</v>
      </c>
      <c r="B130" s="75" t="s">
        <v>897</v>
      </c>
      <c r="C130" s="75" t="s">
        <v>104</v>
      </c>
      <c r="D130" s="75" t="s">
        <v>98</v>
      </c>
      <c r="E130" s="76" t="s">
        <v>246</v>
      </c>
      <c r="F130" s="75"/>
      <c r="G130" s="54">
        <f t="shared" ref="G130:I130" si="22">SUM(G131)</f>
        <v>3500000</v>
      </c>
      <c r="H130" s="54">
        <f t="shared" si="22"/>
        <v>3500000</v>
      </c>
      <c r="I130" s="54">
        <f t="shared" si="22"/>
        <v>3500000</v>
      </c>
    </row>
    <row r="131" spans="1:9" ht="31.5">
      <c r="A131" s="132" t="s">
        <v>163</v>
      </c>
      <c r="B131" s="75" t="s">
        <v>897</v>
      </c>
      <c r="C131" s="75" t="s">
        <v>104</v>
      </c>
      <c r="D131" s="75" t="s">
        <v>98</v>
      </c>
      <c r="E131" s="76" t="s">
        <v>247</v>
      </c>
      <c r="F131" s="85"/>
      <c r="G131" s="54">
        <f>SUM(G132)</f>
        <v>3500000</v>
      </c>
      <c r="H131" s="54">
        <f t="shared" ref="H131:I131" si="23">SUM(H132)</f>
        <v>3500000</v>
      </c>
      <c r="I131" s="54">
        <f t="shared" si="23"/>
        <v>3500000</v>
      </c>
    </row>
    <row r="132" spans="1:9" ht="47.25">
      <c r="A132" s="81" t="s">
        <v>139</v>
      </c>
      <c r="B132" s="75" t="s">
        <v>897</v>
      </c>
      <c r="C132" s="75" t="s">
        <v>104</v>
      </c>
      <c r="D132" s="75" t="s">
        <v>98</v>
      </c>
      <c r="E132" s="76" t="s">
        <v>247</v>
      </c>
      <c r="F132" s="75" t="s">
        <v>5</v>
      </c>
      <c r="G132" s="54">
        <v>3500000</v>
      </c>
      <c r="H132" s="54">
        <v>3500000</v>
      </c>
      <c r="I132" s="54">
        <v>3500000</v>
      </c>
    </row>
    <row r="133" spans="1:9" ht="15.75">
      <c r="A133" s="125" t="s">
        <v>640</v>
      </c>
      <c r="B133" s="75" t="s">
        <v>897</v>
      </c>
      <c r="C133" s="75" t="s">
        <v>104</v>
      </c>
      <c r="D133" s="75" t="s">
        <v>98</v>
      </c>
      <c r="E133" s="76" t="s">
        <v>639</v>
      </c>
      <c r="F133" s="75"/>
      <c r="G133" s="54">
        <f t="shared" ref="G133:I133" si="24">SUM(G134)</f>
        <v>1019810</v>
      </c>
      <c r="H133" s="54">
        <f t="shared" si="24"/>
        <v>1485150</v>
      </c>
      <c r="I133" s="54">
        <f t="shared" si="24"/>
        <v>1684410</v>
      </c>
    </row>
    <row r="134" spans="1:9" ht="47.25">
      <c r="A134" s="81" t="s">
        <v>188</v>
      </c>
      <c r="B134" s="75" t="s">
        <v>897</v>
      </c>
      <c r="C134" s="75" t="s">
        <v>104</v>
      </c>
      <c r="D134" s="75" t="s">
        <v>98</v>
      </c>
      <c r="E134" s="76" t="s">
        <v>641</v>
      </c>
      <c r="F134" s="75"/>
      <c r="G134" s="54">
        <f>SUM(G135)</f>
        <v>1019810</v>
      </c>
      <c r="H134" s="54">
        <f>SUM(H135)</f>
        <v>1485150</v>
      </c>
      <c r="I134" s="54">
        <f>SUM(I135)</f>
        <v>1684410</v>
      </c>
    </row>
    <row r="135" spans="1:9" ht="47.25">
      <c r="A135" s="81" t="s">
        <v>139</v>
      </c>
      <c r="B135" s="75" t="s">
        <v>897</v>
      </c>
      <c r="C135" s="75" t="s">
        <v>104</v>
      </c>
      <c r="D135" s="75" t="s">
        <v>98</v>
      </c>
      <c r="E135" s="76" t="s">
        <v>641</v>
      </c>
      <c r="F135" s="75" t="s">
        <v>5</v>
      </c>
      <c r="G135" s="54">
        <v>1019810</v>
      </c>
      <c r="H135" s="54">
        <v>1485150</v>
      </c>
      <c r="I135" s="54">
        <v>1684410</v>
      </c>
    </row>
    <row r="136" spans="1:9" ht="15.75">
      <c r="A136" s="80" t="s">
        <v>53</v>
      </c>
      <c r="B136" s="71" t="s">
        <v>897</v>
      </c>
      <c r="C136" s="71" t="s">
        <v>104</v>
      </c>
      <c r="D136" s="71" t="s">
        <v>99</v>
      </c>
      <c r="E136" s="70"/>
      <c r="F136" s="71"/>
      <c r="G136" s="72">
        <f>SUM(G137)</f>
        <v>37478000</v>
      </c>
      <c r="H136" s="72">
        <f t="shared" ref="H136:I140" si="25">SUM(H137)</f>
        <v>37510800</v>
      </c>
      <c r="I136" s="72">
        <f t="shared" si="25"/>
        <v>37510800</v>
      </c>
    </row>
    <row r="137" spans="1:9" ht="47.25">
      <c r="A137" s="136" t="s">
        <v>739</v>
      </c>
      <c r="B137" s="75" t="s">
        <v>897</v>
      </c>
      <c r="C137" s="75" t="s">
        <v>104</v>
      </c>
      <c r="D137" s="75" t="s">
        <v>99</v>
      </c>
      <c r="E137" s="76" t="s">
        <v>241</v>
      </c>
      <c r="F137" s="75"/>
      <c r="G137" s="54">
        <f>SUM(G138)</f>
        <v>37478000</v>
      </c>
      <c r="H137" s="54">
        <f t="shared" si="25"/>
        <v>37510800</v>
      </c>
      <c r="I137" s="54">
        <f t="shared" si="25"/>
        <v>37510800</v>
      </c>
    </row>
    <row r="138" spans="1:9" ht="47.25">
      <c r="A138" s="136" t="s">
        <v>802</v>
      </c>
      <c r="B138" s="75" t="s">
        <v>897</v>
      </c>
      <c r="C138" s="75" t="s">
        <v>104</v>
      </c>
      <c r="D138" s="75" t="s">
        <v>99</v>
      </c>
      <c r="E138" s="76" t="s">
        <v>254</v>
      </c>
      <c r="F138" s="75"/>
      <c r="G138" s="54">
        <f>SUM(G139)</f>
        <v>37478000</v>
      </c>
      <c r="H138" s="54">
        <f t="shared" si="25"/>
        <v>37510800</v>
      </c>
      <c r="I138" s="54">
        <f t="shared" si="25"/>
        <v>37510800</v>
      </c>
    </row>
    <row r="139" spans="1:9" ht="47.25">
      <c r="A139" s="136" t="s">
        <v>136</v>
      </c>
      <c r="B139" s="75" t="s">
        <v>897</v>
      </c>
      <c r="C139" s="75" t="s">
        <v>104</v>
      </c>
      <c r="D139" s="75" t="s">
        <v>99</v>
      </c>
      <c r="E139" s="76" t="s">
        <v>255</v>
      </c>
      <c r="F139" s="75"/>
      <c r="G139" s="54">
        <f>SUM(G140)</f>
        <v>37478000</v>
      </c>
      <c r="H139" s="54">
        <f t="shared" si="25"/>
        <v>37510800</v>
      </c>
      <c r="I139" s="54">
        <f t="shared" si="25"/>
        <v>37510800</v>
      </c>
    </row>
    <row r="140" spans="1:9" ht="31.5">
      <c r="A140" s="81" t="s">
        <v>21</v>
      </c>
      <c r="B140" s="75" t="s">
        <v>897</v>
      </c>
      <c r="C140" s="75" t="s">
        <v>104</v>
      </c>
      <c r="D140" s="75" t="s">
        <v>99</v>
      </c>
      <c r="E140" s="76" t="s">
        <v>256</v>
      </c>
      <c r="F140" s="75"/>
      <c r="G140" s="54">
        <f>SUM(G141)</f>
        <v>37478000</v>
      </c>
      <c r="H140" s="54">
        <f t="shared" si="25"/>
        <v>37510800</v>
      </c>
      <c r="I140" s="54">
        <f t="shared" si="25"/>
        <v>37510800</v>
      </c>
    </row>
    <row r="141" spans="1:9" ht="47.25">
      <c r="A141" s="81" t="s">
        <v>139</v>
      </c>
      <c r="B141" s="75" t="s">
        <v>897</v>
      </c>
      <c r="C141" s="75" t="s">
        <v>104</v>
      </c>
      <c r="D141" s="75" t="s">
        <v>99</v>
      </c>
      <c r="E141" s="76" t="s">
        <v>256</v>
      </c>
      <c r="F141" s="75" t="s">
        <v>5</v>
      </c>
      <c r="G141" s="48">
        <v>37478000</v>
      </c>
      <c r="H141" s="48">
        <v>37510800</v>
      </c>
      <c r="I141" s="48">
        <v>37510800</v>
      </c>
    </row>
    <row r="142" spans="1:9" ht="15.75">
      <c r="A142" s="80" t="s">
        <v>117</v>
      </c>
      <c r="B142" s="71" t="s">
        <v>897</v>
      </c>
      <c r="C142" s="71" t="s">
        <v>104</v>
      </c>
      <c r="D142" s="71" t="s">
        <v>71</v>
      </c>
      <c r="E142" s="70"/>
      <c r="F142" s="71"/>
      <c r="G142" s="72">
        <f>SUM(G143)</f>
        <v>125509165.62</v>
      </c>
      <c r="H142" s="72">
        <f t="shared" ref="H142:I142" si="26">SUM(H143)</f>
        <v>56026771.990000002</v>
      </c>
      <c r="I142" s="72">
        <f t="shared" si="26"/>
        <v>56026771.990000002</v>
      </c>
    </row>
    <row r="143" spans="1:9" ht="47.25">
      <c r="A143" s="136" t="s">
        <v>739</v>
      </c>
      <c r="B143" s="75" t="s">
        <v>897</v>
      </c>
      <c r="C143" s="75" t="s">
        <v>104</v>
      </c>
      <c r="D143" s="75" t="s">
        <v>71</v>
      </c>
      <c r="E143" s="76" t="s">
        <v>241</v>
      </c>
      <c r="F143" s="75"/>
      <c r="G143" s="54">
        <f>SUM(G144+G163+G175)</f>
        <v>125509165.62</v>
      </c>
      <c r="H143" s="54">
        <f>SUM(H144+H163)</f>
        <v>56026771.990000002</v>
      </c>
      <c r="I143" s="54">
        <f>SUM(I144+I163+I175)</f>
        <v>56026771.990000002</v>
      </c>
    </row>
    <row r="144" spans="1:9" ht="47.25">
      <c r="A144" s="136" t="s">
        <v>743</v>
      </c>
      <c r="B144" s="75" t="s">
        <v>897</v>
      </c>
      <c r="C144" s="75" t="s">
        <v>104</v>
      </c>
      <c r="D144" s="75" t="s">
        <v>71</v>
      </c>
      <c r="E144" s="76" t="s">
        <v>257</v>
      </c>
      <c r="F144" s="75"/>
      <c r="G144" s="54">
        <f>SUM(G145+G154)</f>
        <v>13298840</v>
      </c>
      <c r="H144" s="54">
        <f>SUM(H145+H154)</f>
        <v>13244240</v>
      </c>
      <c r="I144" s="54">
        <f>SUM(I145+I154)</f>
        <v>13244240</v>
      </c>
    </row>
    <row r="145" spans="1:9" ht="47.25">
      <c r="A145" s="136" t="s">
        <v>136</v>
      </c>
      <c r="B145" s="75" t="s">
        <v>897</v>
      </c>
      <c r="C145" s="75" t="s">
        <v>104</v>
      </c>
      <c r="D145" s="75" t="s">
        <v>71</v>
      </c>
      <c r="E145" s="76" t="s">
        <v>258</v>
      </c>
      <c r="F145" s="75"/>
      <c r="G145" s="54">
        <f>G146+G148+G152+G150</f>
        <v>7247240</v>
      </c>
      <c r="H145" s="54">
        <f>H146+H148+H152+H150</f>
        <v>7192640</v>
      </c>
      <c r="I145" s="54">
        <f>I146+I148+I152+I150</f>
        <v>7192640</v>
      </c>
    </row>
    <row r="146" spans="1:9" ht="31.5">
      <c r="A146" s="81" t="s">
        <v>66</v>
      </c>
      <c r="B146" s="75" t="s">
        <v>897</v>
      </c>
      <c r="C146" s="75" t="s">
        <v>104</v>
      </c>
      <c r="D146" s="75" t="s">
        <v>71</v>
      </c>
      <c r="E146" s="76" t="s">
        <v>259</v>
      </c>
      <c r="F146" s="75"/>
      <c r="G146" s="54">
        <f>SUM(G147)</f>
        <v>3629000</v>
      </c>
      <c r="H146" s="54">
        <f>SUM(H147)</f>
        <v>3574400</v>
      </c>
      <c r="I146" s="54">
        <f>SUM(I147)</f>
        <v>3574400</v>
      </c>
    </row>
    <row r="147" spans="1:9" ht="47.25">
      <c r="A147" s="81" t="s">
        <v>139</v>
      </c>
      <c r="B147" s="75" t="s">
        <v>897</v>
      </c>
      <c r="C147" s="75" t="s">
        <v>104</v>
      </c>
      <c r="D147" s="75" t="s">
        <v>71</v>
      </c>
      <c r="E147" s="76" t="s">
        <v>259</v>
      </c>
      <c r="F147" s="75" t="s">
        <v>5</v>
      </c>
      <c r="G147" s="48">
        <v>3629000</v>
      </c>
      <c r="H147" s="48">
        <v>3574400</v>
      </c>
      <c r="I147" s="48">
        <v>3574400</v>
      </c>
    </row>
    <row r="148" spans="1:9" ht="15.75">
      <c r="A148" s="136" t="s">
        <v>169</v>
      </c>
      <c r="B148" s="75" t="s">
        <v>897</v>
      </c>
      <c r="C148" s="75" t="s">
        <v>104</v>
      </c>
      <c r="D148" s="75" t="s">
        <v>71</v>
      </c>
      <c r="E148" s="76" t="s">
        <v>260</v>
      </c>
      <c r="F148" s="75"/>
      <c r="G148" s="54">
        <f>SUM(G149)</f>
        <v>771000</v>
      </c>
      <c r="H148" s="54">
        <f>SUM(H149)</f>
        <v>771000</v>
      </c>
      <c r="I148" s="54">
        <f>SUM(I149)</f>
        <v>771000</v>
      </c>
    </row>
    <row r="149" spans="1:9" ht="47.25">
      <c r="A149" s="81" t="s">
        <v>139</v>
      </c>
      <c r="B149" s="75" t="s">
        <v>897</v>
      </c>
      <c r="C149" s="75" t="s">
        <v>104</v>
      </c>
      <c r="D149" s="75" t="s">
        <v>71</v>
      </c>
      <c r="E149" s="76" t="s">
        <v>260</v>
      </c>
      <c r="F149" s="75" t="s">
        <v>5</v>
      </c>
      <c r="G149" s="54">
        <v>771000</v>
      </c>
      <c r="H149" s="54">
        <v>771000</v>
      </c>
      <c r="I149" s="54">
        <v>771000</v>
      </c>
    </row>
    <row r="150" spans="1:9" ht="31.5">
      <c r="A150" s="81" t="s">
        <v>119</v>
      </c>
      <c r="B150" s="75" t="s">
        <v>897</v>
      </c>
      <c r="C150" s="75" t="s">
        <v>104</v>
      </c>
      <c r="D150" s="75" t="s">
        <v>71</v>
      </c>
      <c r="E150" s="76" t="s">
        <v>430</v>
      </c>
      <c r="F150" s="75"/>
      <c r="G150" s="54">
        <f>SUM(G151)</f>
        <v>2703600</v>
      </c>
      <c r="H150" s="54">
        <f>SUM(H151)</f>
        <v>2703600</v>
      </c>
      <c r="I150" s="54">
        <f>SUM(I151)</f>
        <v>2703600</v>
      </c>
    </row>
    <row r="151" spans="1:9" ht="47.25">
      <c r="A151" s="81" t="s">
        <v>139</v>
      </c>
      <c r="B151" s="75" t="s">
        <v>897</v>
      </c>
      <c r="C151" s="75" t="s">
        <v>104</v>
      </c>
      <c r="D151" s="75" t="s">
        <v>71</v>
      </c>
      <c r="E151" s="76" t="s">
        <v>430</v>
      </c>
      <c r="F151" s="75" t="s">
        <v>5</v>
      </c>
      <c r="G151" s="48">
        <v>2703600</v>
      </c>
      <c r="H151" s="48">
        <v>2703600</v>
      </c>
      <c r="I151" s="48">
        <v>2703600</v>
      </c>
    </row>
    <row r="152" spans="1:9" ht="31.5">
      <c r="A152" s="81" t="s">
        <v>212</v>
      </c>
      <c r="B152" s="75" t="s">
        <v>897</v>
      </c>
      <c r="C152" s="75" t="s">
        <v>104</v>
      </c>
      <c r="D152" s="75" t="s">
        <v>71</v>
      </c>
      <c r="E152" s="76" t="s">
        <v>378</v>
      </c>
      <c r="F152" s="75"/>
      <c r="G152" s="54">
        <f>SUM(G153)</f>
        <v>143640</v>
      </c>
      <c r="H152" s="54">
        <f>SUM(H153)</f>
        <v>143640</v>
      </c>
      <c r="I152" s="54">
        <f>SUM(I153)</f>
        <v>143640</v>
      </c>
    </row>
    <row r="153" spans="1:9" ht="47.25">
      <c r="A153" s="81" t="s">
        <v>139</v>
      </c>
      <c r="B153" s="75" t="s">
        <v>897</v>
      </c>
      <c r="C153" s="75" t="s">
        <v>104</v>
      </c>
      <c r="D153" s="75" t="s">
        <v>71</v>
      </c>
      <c r="E153" s="76" t="s">
        <v>378</v>
      </c>
      <c r="F153" s="75" t="s">
        <v>5</v>
      </c>
      <c r="G153" s="48">
        <v>143640</v>
      </c>
      <c r="H153" s="48">
        <v>143640</v>
      </c>
      <c r="I153" s="48">
        <v>143640</v>
      </c>
    </row>
    <row r="154" spans="1:9" ht="31.5">
      <c r="A154" s="133" t="s">
        <v>11</v>
      </c>
      <c r="B154" s="75" t="s">
        <v>897</v>
      </c>
      <c r="C154" s="75" t="s">
        <v>104</v>
      </c>
      <c r="D154" s="75" t="s">
        <v>71</v>
      </c>
      <c r="E154" s="76" t="s">
        <v>261</v>
      </c>
      <c r="F154" s="75"/>
      <c r="G154" s="54">
        <f>SUM(G157+G161+G159+G155)</f>
        <v>6051600</v>
      </c>
      <c r="H154" s="54">
        <f>SUM(H157+H161+H159+H155)</f>
        <v>6051600</v>
      </c>
      <c r="I154" s="54">
        <f>SUM(I157+I161+I159+I155)</f>
        <v>6051600</v>
      </c>
    </row>
    <row r="155" spans="1:9" ht="31.5">
      <c r="A155" s="81" t="s">
        <v>66</v>
      </c>
      <c r="B155" s="75" t="s">
        <v>897</v>
      </c>
      <c r="C155" s="75" t="s">
        <v>104</v>
      </c>
      <c r="D155" s="75" t="s">
        <v>71</v>
      </c>
      <c r="E155" s="76" t="s">
        <v>262</v>
      </c>
      <c r="F155" s="75"/>
      <c r="G155" s="54">
        <f>SUM(G156)</f>
        <v>400000</v>
      </c>
      <c r="H155" s="54">
        <f>SUM(H156)</f>
        <v>400000</v>
      </c>
      <c r="I155" s="54">
        <f>SUM(I156)</f>
        <v>400000</v>
      </c>
    </row>
    <row r="156" spans="1:9" ht="47.25">
      <c r="A156" s="81" t="s">
        <v>139</v>
      </c>
      <c r="B156" s="75" t="s">
        <v>897</v>
      </c>
      <c r="C156" s="75" t="s">
        <v>104</v>
      </c>
      <c r="D156" s="75" t="s">
        <v>71</v>
      </c>
      <c r="E156" s="76" t="s">
        <v>262</v>
      </c>
      <c r="F156" s="75" t="s">
        <v>5</v>
      </c>
      <c r="G156" s="54">
        <v>400000</v>
      </c>
      <c r="H156" s="54">
        <v>400000</v>
      </c>
      <c r="I156" s="54">
        <v>400000</v>
      </c>
    </row>
    <row r="157" spans="1:9" ht="31.5">
      <c r="A157" s="81" t="s">
        <v>1</v>
      </c>
      <c r="B157" s="75" t="s">
        <v>897</v>
      </c>
      <c r="C157" s="75" t="s">
        <v>104</v>
      </c>
      <c r="D157" s="75" t="s">
        <v>71</v>
      </c>
      <c r="E157" s="76" t="s">
        <v>263</v>
      </c>
      <c r="F157" s="75"/>
      <c r="G157" s="54">
        <f>SUM(G158)</f>
        <v>2478700</v>
      </c>
      <c r="H157" s="54">
        <f>SUM(H158)</f>
        <v>2478700</v>
      </c>
      <c r="I157" s="54">
        <f>SUM(I158)</f>
        <v>2478700</v>
      </c>
    </row>
    <row r="158" spans="1:9" ht="47.25">
      <c r="A158" s="81" t="s">
        <v>139</v>
      </c>
      <c r="B158" s="75" t="s">
        <v>897</v>
      </c>
      <c r="C158" s="75" t="s">
        <v>104</v>
      </c>
      <c r="D158" s="75" t="s">
        <v>71</v>
      </c>
      <c r="E158" s="76" t="s">
        <v>263</v>
      </c>
      <c r="F158" s="75" t="s">
        <v>5</v>
      </c>
      <c r="G158" s="48">
        <v>2478700</v>
      </c>
      <c r="H158" s="48">
        <v>2478700</v>
      </c>
      <c r="I158" s="48">
        <v>2478700</v>
      </c>
    </row>
    <row r="159" spans="1:9" ht="31.5">
      <c r="A159" s="132" t="s">
        <v>409</v>
      </c>
      <c r="B159" s="75" t="s">
        <v>897</v>
      </c>
      <c r="C159" s="75" t="s">
        <v>104</v>
      </c>
      <c r="D159" s="75" t="s">
        <v>71</v>
      </c>
      <c r="E159" s="76" t="s">
        <v>400</v>
      </c>
      <c r="F159" s="76"/>
      <c r="G159" s="54">
        <f>SUM(G160)</f>
        <v>716300</v>
      </c>
      <c r="H159" s="54">
        <f>SUM(H160)</f>
        <v>716300</v>
      </c>
      <c r="I159" s="54">
        <f>SUM(I160)</f>
        <v>716300</v>
      </c>
    </row>
    <row r="160" spans="1:9" ht="47.25">
      <c r="A160" s="81" t="s">
        <v>139</v>
      </c>
      <c r="B160" s="75" t="s">
        <v>897</v>
      </c>
      <c r="C160" s="75" t="s">
        <v>104</v>
      </c>
      <c r="D160" s="75" t="s">
        <v>71</v>
      </c>
      <c r="E160" s="76" t="s">
        <v>400</v>
      </c>
      <c r="F160" s="75" t="s">
        <v>5</v>
      </c>
      <c r="G160" s="54">
        <v>716300</v>
      </c>
      <c r="H160" s="54">
        <v>716300</v>
      </c>
      <c r="I160" s="54">
        <v>716300</v>
      </c>
    </row>
    <row r="161" spans="1:9" ht="31.5">
      <c r="A161" s="81" t="s">
        <v>119</v>
      </c>
      <c r="B161" s="75" t="s">
        <v>897</v>
      </c>
      <c r="C161" s="75" t="s">
        <v>104</v>
      </c>
      <c r="D161" s="75" t="s">
        <v>71</v>
      </c>
      <c r="E161" s="76" t="s">
        <v>431</v>
      </c>
      <c r="F161" s="75"/>
      <c r="G161" s="54">
        <f>SUM(G162)</f>
        <v>2456600</v>
      </c>
      <c r="H161" s="54">
        <f>SUM(H162)</f>
        <v>2456600</v>
      </c>
      <c r="I161" s="54">
        <f>SUM(I162)</f>
        <v>2456600</v>
      </c>
    </row>
    <row r="162" spans="1:9" ht="47.25">
      <c r="A162" s="81" t="s">
        <v>139</v>
      </c>
      <c r="B162" s="75" t="s">
        <v>897</v>
      </c>
      <c r="C162" s="75" t="s">
        <v>104</v>
      </c>
      <c r="D162" s="75" t="s">
        <v>71</v>
      </c>
      <c r="E162" s="76" t="s">
        <v>431</v>
      </c>
      <c r="F162" s="75" t="s">
        <v>5</v>
      </c>
      <c r="G162" s="54">
        <v>2456600</v>
      </c>
      <c r="H162" s="54">
        <v>2456600</v>
      </c>
      <c r="I162" s="54">
        <v>2456600</v>
      </c>
    </row>
    <row r="163" spans="1:9" ht="31.5">
      <c r="A163" s="136" t="s">
        <v>37</v>
      </c>
      <c r="B163" s="75" t="s">
        <v>897</v>
      </c>
      <c r="C163" s="75" t="s">
        <v>104</v>
      </c>
      <c r="D163" s="75" t="s">
        <v>71</v>
      </c>
      <c r="E163" s="74" t="s">
        <v>265</v>
      </c>
      <c r="F163" s="71"/>
      <c r="G163" s="54">
        <f>SUM(G170+G167+G164)</f>
        <v>42782431.990000002</v>
      </c>
      <c r="H163" s="54">
        <f>SUM(H170+H167+H164)</f>
        <v>42782531.990000002</v>
      </c>
      <c r="I163" s="54">
        <f>SUM(I170+I167+I164)</f>
        <v>42782531.990000002</v>
      </c>
    </row>
    <row r="164" spans="1:9" ht="15.75">
      <c r="A164" s="81" t="s">
        <v>38</v>
      </c>
      <c r="B164" s="75" t="s">
        <v>897</v>
      </c>
      <c r="C164" s="75" t="s">
        <v>104</v>
      </c>
      <c r="D164" s="75" t="s">
        <v>71</v>
      </c>
      <c r="E164" s="76" t="s">
        <v>362</v>
      </c>
      <c r="F164" s="75"/>
      <c r="G164" s="54">
        <f t="shared" ref="G164:I168" si="27">SUM(G165)</f>
        <v>3858000</v>
      </c>
      <c r="H164" s="54">
        <f t="shared" si="27"/>
        <v>3858000</v>
      </c>
      <c r="I164" s="54">
        <f t="shared" si="27"/>
        <v>3858000</v>
      </c>
    </row>
    <row r="165" spans="1:9" ht="31.5">
      <c r="A165" s="81" t="s">
        <v>36</v>
      </c>
      <c r="B165" s="75" t="s">
        <v>897</v>
      </c>
      <c r="C165" s="75" t="s">
        <v>104</v>
      </c>
      <c r="D165" s="75" t="s">
        <v>71</v>
      </c>
      <c r="E165" s="76" t="s">
        <v>362</v>
      </c>
      <c r="F165" s="75"/>
      <c r="G165" s="54">
        <f t="shared" si="27"/>
        <v>3858000</v>
      </c>
      <c r="H165" s="54">
        <f t="shared" si="27"/>
        <v>3858000</v>
      </c>
      <c r="I165" s="54">
        <f t="shared" si="27"/>
        <v>3858000</v>
      </c>
    </row>
    <row r="166" spans="1:9" ht="94.5">
      <c r="A166" s="81" t="s">
        <v>31</v>
      </c>
      <c r="B166" s="75" t="s">
        <v>897</v>
      </c>
      <c r="C166" s="75" t="s">
        <v>104</v>
      </c>
      <c r="D166" s="75" t="s">
        <v>71</v>
      </c>
      <c r="E166" s="76" t="s">
        <v>362</v>
      </c>
      <c r="F166" s="75" t="s">
        <v>35</v>
      </c>
      <c r="G166" s="48">
        <v>3858000</v>
      </c>
      <c r="H166" s="48">
        <v>3858000</v>
      </c>
      <c r="I166" s="48">
        <v>3858000</v>
      </c>
    </row>
    <row r="167" spans="1:9" ht="47.25">
      <c r="A167" s="132" t="s">
        <v>136</v>
      </c>
      <c r="B167" s="75" t="s">
        <v>897</v>
      </c>
      <c r="C167" s="76" t="s">
        <v>104</v>
      </c>
      <c r="D167" s="76" t="s">
        <v>71</v>
      </c>
      <c r="E167" s="76" t="s">
        <v>213</v>
      </c>
      <c r="F167" s="76"/>
      <c r="G167" s="54">
        <f t="shared" si="27"/>
        <v>13531.99</v>
      </c>
      <c r="H167" s="54">
        <f t="shared" si="27"/>
        <v>13631.99</v>
      </c>
      <c r="I167" s="54">
        <f t="shared" si="27"/>
        <v>13631.99</v>
      </c>
    </row>
    <row r="168" spans="1:9" ht="126">
      <c r="A168" s="127" t="s">
        <v>663</v>
      </c>
      <c r="B168" s="75" t="s">
        <v>897</v>
      </c>
      <c r="C168" s="76" t="s">
        <v>104</v>
      </c>
      <c r="D168" s="76" t="s">
        <v>71</v>
      </c>
      <c r="E168" s="76" t="s">
        <v>432</v>
      </c>
      <c r="F168" s="76"/>
      <c r="G168" s="54">
        <f t="shared" si="27"/>
        <v>13531.99</v>
      </c>
      <c r="H168" s="54">
        <f t="shared" si="27"/>
        <v>13631.99</v>
      </c>
      <c r="I168" s="54">
        <f t="shared" si="27"/>
        <v>13631.99</v>
      </c>
    </row>
    <row r="169" spans="1:9" ht="47.25">
      <c r="A169" s="132" t="s">
        <v>139</v>
      </c>
      <c r="B169" s="75" t="s">
        <v>897</v>
      </c>
      <c r="C169" s="76" t="s">
        <v>104</v>
      </c>
      <c r="D169" s="76" t="s">
        <v>71</v>
      </c>
      <c r="E169" s="76" t="s">
        <v>432</v>
      </c>
      <c r="F169" s="76" t="s">
        <v>5</v>
      </c>
      <c r="G169" s="155">
        <v>13531.99</v>
      </c>
      <c r="H169" s="155">
        <v>13631.99</v>
      </c>
      <c r="I169" s="155">
        <v>13631.99</v>
      </c>
    </row>
    <row r="170" spans="1:9" ht="31.5">
      <c r="A170" s="132" t="s">
        <v>150</v>
      </c>
      <c r="B170" s="75" t="s">
        <v>897</v>
      </c>
      <c r="C170" s="75" t="s">
        <v>104</v>
      </c>
      <c r="D170" s="75" t="s">
        <v>71</v>
      </c>
      <c r="E170" s="74" t="s">
        <v>363</v>
      </c>
      <c r="F170" s="75"/>
      <c r="G170" s="54">
        <f>SUM(G171)</f>
        <v>38910900</v>
      </c>
      <c r="H170" s="54">
        <f>SUM(H171)</f>
        <v>38910900</v>
      </c>
      <c r="I170" s="54">
        <f>SUM(I171)</f>
        <v>38910900</v>
      </c>
    </row>
    <row r="171" spans="1:9" ht="31.5">
      <c r="A171" s="81" t="s">
        <v>148</v>
      </c>
      <c r="B171" s="75" t="s">
        <v>897</v>
      </c>
      <c r="C171" s="75" t="s">
        <v>104</v>
      </c>
      <c r="D171" s="75" t="s">
        <v>71</v>
      </c>
      <c r="E171" s="74" t="s">
        <v>364</v>
      </c>
      <c r="F171" s="71"/>
      <c r="G171" s="54">
        <f>SUM(G172:G174)</f>
        <v>38910900</v>
      </c>
      <c r="H171" s="54">
        <f>SUM(H172:H174)</f>
        <v>38910900</v>
      </c>
      <c r="I171" s="54">
        <f>SUM(I172:I174)</f>
        <v>38910900</v>
      </c>
    </row>
    <row r="172" spans="1:9" ht="94.5">
      <c r="A172" s="81" t="s">
        <v>31</v>
      </c>
      <c r="B172" s="75" t="s">
        <v>897</v>
      </c>
      <c r="C172" s="75" t="s">
        <v>104</v>
      </c>
      <c r="D172" s="75" t="s">
        <v>71</v>
      </c>
      <c r="E172" s="74" t="s">
        <v>364</v>
      </c>
      <c r="F172" s="75" t="s">
        <v>35</v>
      </c>
      <c r="G172" s="54">
        <v>36212700</v>
      </c>
      <c r="H172" s="54">
        <v>36212700</v>
      </c>
      <c r="I172" s="54">
        <v>36212700</v>
      </c>
    </row>
    <row r="173" spans="1:9" ht="47.25">
      <c r="A173" s="132" t="s">
        <v>151</v>
      </c>
      <c r="B173" s="75" t="s">
        <v>897</v>
      </c>
      <c r="C173" s="75" t="s">
        <v>104</v>
      </c>
      <c r="D173" s="75" t="s">
        <v>71</v>
      </c>
      <c r="E173" s="74" t="s">
        <v>364</v>
      </c>
      <c r="F173" s="75" t="s">
        <v>87</v>
      </c>
      <c r="G173" s="48">
        <v>2474400</v>
      </c>
      <c r="H173" s="48">
        <v>2474400</v>
      </c>
      <c r="I173" s="48">
        <v>2474400</v>
      </c>
    </row>
    <row r="174" spans="1:9" ht="15.75">
      <c r="A174" s="81" t="s">
        <v>144</v>
      </c>
      <c r="B174" s="75" t="s">
        <v>897</v>
      </c>
      <c r="C174" s="75" t="s">
        <v>104</v>
      </c>
      <c r="D174" s="75" t="s">
        <v>71</v>
      </c>
      <c r="E174" s="74" t="s">
        <v>364</v>
      </c>
      <c r="F174" s="75" t="s">
        <v>145</v>
      </c>
      <c r="G174" s="48">
        <v>223800</v>
      </c>
      <c r="H174" s="48">
        <v>223800</v>
      </c>
      <c r="I174" s="48">
        <v>223800</v>
      </c>
    </row>
    <row r="175" spans="1:9" ht="47.25">
      <c r="A175" s="138" t="s">
        <v>744</v>
      </c>
      <c r="B175" s="75" t="s">
        <v>897</v>
      </c>
      <c r="C175" s="112" t="s">
        <v>104</v>
      </c>
      <c r="D175" s="75" t="s">
        <v>71</v>
      </c>
      <c r="E175" s="31" t="s">
        <v>245</v>
      </c>
      <c r="F175" s="75"/>
      <c r="G175" s="54">
        <f t="shared" ref="G175:G177" si="28">SUM(G176)</f>
        <v>69427893.629999995</v>
      </c>
      <c r="H175" s="54"/>
      <c r="I175" s="54"/>
    </row>
    <row r="176" spans="1:9" ht="31.5">
      <c r="A176" s="123" t="s">
        <v>11</v>
      </c>
      <c r="B176" s="75" t="s">
        <v>897</v>
      </c>
      <c r="C176" s="112" t="s">
        <v>104</v>
      </c>
      <c r="D176" s="75" t="s">
        <v>71</v>
      </c>
      <c r="E176" s="31" t="s">
        <v>246</v>
      </c>
      <c r="F176" s="75"/>
      <c r="G176" s="54">
        <f t="shared" si="28"/>
        <v>69427893.629999995</v>
      </c>
      <c r="H176" s="54"/>
      <c r="I176" s="54"/>
    </row>
    <row r="177" spans="1:9" ht="141.75">
      <c r="A177" s="126" t="s">
        <v>657</v>
      </c>
      <c r="B177" s="75" t="s">
        <v>897</v>
      </c>
      <c r="C177" s="112" t="s">
        <v>104</v>
      </c>
      <c r="D177" s="75" t="s">
        <v>71</v>
      </c>
      <c r="E177" s="76" t="s">
        <v>642</v>
      </c>
      <c r="F177" s="75"/>
      <c r="G177" s="54">
        <f t="shared" si="28"/>
        <v>69427893.629999995</v>
      </c>
      <c r="H177" s="54"/>
      <c r="I177" s="54"/>
    </row>
    <row r="178" spans="1:9" ht="47.25">
      <c r="A178" s="132" t="s">
        <v>139</v>
      </c>
      <c r="B178" s="75" t="s">
        <v>897</v>
      </c>
      <c r="C178" s="112" t="s">
        <v>104</v>
      </c>
      <c r="D178" s="75" t="s">
        <v>71</v>
      </c>
      <c r="E178" s="76" t="s">
        <v>642</v>
      </c>
      <c r="F178" s="76" t="s">
        <v>5</v>
      </c>
      <c r="G178" s="48">
        <v>69427893.629999995</v>
      </c>
      <c r="H178" s="54"/>
      <c r="I178" s="54"/>
    </row>
    <row r="179" spans="1:9" ht="15.75">
      <c r="A179" s="79" t="s">
        <v>81</v>
      </c>
      <c r="B179" s="68" t="s">
        <v>897</v>
      </c>
      <c r="C179" s="68" t="s">
        <v>72</v>
      </c>
      <c r="D179" s="68" t="s">
        <v>100</v>
      </c>
      <c r="E179" s="67"/>
      <c r="F179" s="68"/>
      <c r="G179" s="78">
        <f t="shared" ref="G179:I180" si="29">SUM(G180)</f>
        <v>23408718.609999999</v>
      </c>
      <c r="H179" s="78">
        <f t="shared" si="29"/>
        <v>23408718.609999999</v>
      </c>
      <c r="I179" s="78">
        <f t="shared" si="29"/>
        <v>23408718.609999999</v>
      </c>
    </row>
    <row r="180" spans="1:9" ht="15.75">
      <c r="A180" s="80" t="s">
        <v>19</v>
      </c>
      <c r="B180" s="71" t="s">
        <v>897</v>
      </c>
      <c r="C180" s="71" t="s">
        <v>72</v>
      </c>
      <c r="D180" s="71" t="s">
        <v>101</v>
      </c>
      <c r="E180" s="70"/>
      <c r="F180" s="71"/>
      <c r="G180" s="72">
        <f t="shared" si="29"/>
        <v>23408718.609999999</v>
      </c>
      <c r="H180" s="72">
        <f t="shared" si="29"/>
        <v>23408718.609999999</v>
      </c>
      <c r="I180" s="72">
        <f t="shared" si="29"/>
        <v>23408718.609999999</v>
      </c>
    </row>
    <row r="181" spans="1:9" ht="47.25">
      <c r="A181" s="136" t="s">
        <v>799</v>
      </c>
      <c r="B181" s="75" t="s">
        <v>897</v>
      </c>
      <c r="C181" s="75" t="s">
        <v>72</v>
      </c>
      <c r="D181" s="75" t="s">
        <v>101</v>
      </c>
      <c r="E181" s="76" t="s">
        <v>241</v>
      </c>
      <c r="F181" s="75"/>
      <c r="G181" s="54">
        <f>SUM(G182+G191)</f>
        <v>23408718.609999999</v>
      </c>
      <c r="H181" s="54">
        <f>SUM(H182+H191)</f>
        <v>23408718.609999999</v>
      </c>
      <c r="I181" s="54">
        <f>SUM(I182+I191)</f>
        <v>23408718.609999999</v>
      </c>
    </row>
    <row r="182" spans="1:9" ht="47.25">
      <c r="A182" s="136" t="s">
        <v>800</v>
      </c>
      <c r="B182" s="75" t="s">
        <v>897</v>
      </c>
      <c r="C182" s="75" t="s">
        <v>72</v>
      </c>
      <c r="D182" s="75" t="s">
        <v>101</v>
      </c>
      <c r="E182" s="76" t="s">
        <v>242</v>
      </c>
      <c r="F182" s="75"/>
      <c r="G182" s="54">
        <f>SUM(G183+G186)</f>
        <v>9227989.6099999994</v>
      </c>
      <c r="H182" s="54">
        <f>SUM(H183+H186)</f>
        <v>9227989.6099999994</v>
      </c>
      <c r="I182" s="54">
        <f>SUM(I183+I186)</f>
        <v>9227989.6099999994</v>
      </c>
    </row>
    <row r="183" spans="1:9" ht="31.5">
      <c r="A183" s="136" t="s">
        <v>63</v>
      </c>
      <c r="B183" s="75" t="s">
        <v>897</v>
      </c>
      <c r="C183" s="75" t="s">
        <v>72</v>
      </c>
      <c r="D183" s="75" t="s">
        <v>101</v>
      </c>
      <c r="E183" s="76" t="s">
        <v>372</v>
      </c>
      <c r="F183" s="75"/>
      <c r="G183" s="54">
        <f t="shared" ref="G183:I184" si="30">SUM(G184)</f>
        <v>6906149.6100000003</v>
      </c>
      <c r="H183" s="54">
        <f t="shared" si="30"/>
        <v>6906149.6100000003</v>
      </c>
      <c r="I183" s="54">
        <f t="shared" si="30"/>
        <v>6906149.6100000003</v>
      </c>
    </row>
    <row r="184" spans="1:9" ht="141.75">
      <c r="A184" s="128" t="s">
        <v>658</v>
      </c>
      <c r="B184" s="75" t="s">
        <v>897</v>
      </c>
      <c r="C184" s="75" t="s">
        <v>72</v>
      </c>
      <c r="D184" s="75" t="s">
        <v>101</v>
      </c>
      <c r="E184" s="76" t="s">
        <v>433</v>
      </c>
      <c r="F184" s="75"/>
      <c r="G184" s="54">
        <f t="shared" si="30"/>
        <v>6906149.6100000003</v>
      </c>
      <c r="H184" s="54">
        <f t="shared" si="30"/>
        <v>6906149.6100000003</v>
      </c>
      <c r="I184" s="54">
        <f t="shared" si="30"/>
        <v>6906149.6100000003</v>
      </c>
    </row>
    <row r="185" spans="1:9" ht="31.5">
      <c r="A185" s="81" t="s">
        <v>32</v>
      </c>
      <c r="B185" s="75" t="s">
        <v>897</v>
      </c>
      <c r="C185" s="75" t="s">
        <v>72</v>
      </c>
      <c r="D185" s="75" t="s">
        <v>101</v>
      </c>
      <c r="E185" s="76" t="s">
        <v>433</v>
      </c>
      <c r="F185" s="75" t="s">
        <v>33</v>
      </c>
      <c r="G185" s="156">
        <v>6906149.6100000003</v>
      </c>
      <c r="H185" s="156">
        <v>6906149.6100000003</v>
      </c>
      <c r="I185" s="156">
        <v>6906149.6100000003</v>
      </c>
    </row>
    <row r="186" spans="1:9" ht="47.25">
      <c r="A186" s="136" t="s">
        <v>136</v>
      </c>
      <c r="B186" s="75" t="s">
        <v>897</v>
      </c>
      <c r="C186" s="75" t="s">
        <v>72</v>
      </c>
      <c r="D186" s="75" t="s">
        <v>101</v>
      </c>
      <c r="E186" s="74" t="s">
        <v>243</v>
      </c>
      <c r="F186" s="75"/>
      <c r="G186" s="54">
        <f>SUM(G187+G189)</f>
        <v>2321840</v>
      </c>
      <c r="H186" s="54">
        <f>SUM(H187+H189)</f>
        <v>2321840</v>
      </c>
      <c r="I186" s="54">
        <f>SUM(I187+I189)</f>
        <v>2321840</v>
      </c>
    </row>
    <row r="187" spans="1:9" ht="31.5">
      <c r="A187" s="81" t="s">
        <v>154</v>
      </c>
      <c r="B187" s="75" t="s">
        <v>897</v>
      </c>
      <c r="C187" s="75" t="s">
        <v>72</v>
      </c>
      <c r="D187" s="75" t="s">
        <v>101</v>
      </c>
      <c r="E187" s="74" t="s">
        <v>267</v>
      </c>
      <c r="F187" s="75"/>
      <c r="G187" s="54">
        <f>SUM(G188)</f>
        <v>171800</v>
      </c>
      <c r="H187" s="54">
        <f>SUM(H188)</f>
        <v>171800</v>
      </c>
      <c r="I187" s="54">
        <f>SUM(I188)</f>
        <v>171800</v>
      </c>
    </row>
    <row r="188" spans="1:9" ht="47.25">
      <c r="A188" s="81" t="s">
        <v>139</v>
      </c>
      <c r="B188" s="75" t="s">
        <v>897</v>
      </c>
      <c r="C188" s="75" t="s">
        <v>72</v>
      </c>
      <c r="D188" s="75" t="s">
        <v>101</v>
      </c>
      <c r="E188" s="74" t="s">
        <v>267</v>
      </c>
      <c r="F188" s="75" t="s">
        <v>5</v>
      </c>
      <c r="G188" s="54">
        <v>171800</v>
      </c>
      <c r="H188" s="54">
        <v>171800</v>
      </c>
      <c r="I188" s="54">
        <v>171800</v>
      </c>
    </row>
    <row r="189" spans="1:9" ht="126">
      <c r="A189" s="141" t="s">
        <v>434</v>
      </c>
      <c r="B189" s="75" t="s">
        <v>897</v>
      </c>
      <c r="C189" s="75" t="s">
        <v>72</v>
      </c>
      <c r="D189" s="75" t="s">
        <v>101</v>
      </c>
      <c r="E189" s="76" t="s">
        <v>435</v>
      </c>
      <c r="F189" s="75"/>
      <c r="G189" s="54">
        <f>SUM(G190)</f>
        <v>2150040</v>
      </c>
      <c r="H189" s="54">
        <f>SUM(H190)</f>
        <v>2150040</v>
      </c>
      <c r="I189" s="54">
        <f>SUM(I190)</f>
        <v>2150040</v>
      </c>
    </row>
    <row r="190" spans="1:9" ht="47.25">
      <c r="A190" s="81" t="s">
        <v>139</v>
      </c>
      <c r="B190" s="75" t="s">
        <v>897</v>
      </c>
      <c r="C190" s="75" t="s">
        <v>72</v>
      </c>
      <c r="D190" s="75" t="s">
        <v>101</v>
      </c>
      <c r="E190" s="76" t="s">
        <v>435</v>
      </c>
      <c r="F190" s="75" t="s">
        <v>5</v>
      </c>
      <c r="G190" s="156">
        <v>2150040</v>
      </c>
      <c r="H190" s="156">
        <v>2150040</v>
      </c>
      <c r="I190" s="156">
        <v>2150040</v>
      </c>
    </row>
    <row r="191" spans="1:9" ht="31.5">
      <c r="A191" s="136" t="s">
        <v>37</v>
      </c>
      <c r="B191" s="75" t="s">
        <v>897</v>
      </c>
      <c r="C191" s="75" t="s">
        <v>72</v>
      </c>
      <c r="D191" s="75" t="s">
        <v>101</v>
      </c>
      <c r="E191" s="76" t="s">
        <v>265</v>
      </c>
      <c r="F191" s="75"/>
      <c r="G191" s="54">
        <f>SUM(G192)</f>
        <v>14180729</v>
      </c>
      <c r="H191" s="54">
        <f t="shared" ref="H191:I193" si="31">SUM(H192)</f>
        <v>14180729</v>
      </c>
      <c r="I191" s="54">
        <f t="shared" si="31"/>
        <v>14180729</v>
      </c>
    </row>
    <row r="192" spans="1:9" ht="31.5">
      <c r="A192" s="136" t="s">
        <v>63</v>
      </c>
      <c r="B192" s="75" t="s">
        <v>897</v>
      </c>
      <c r="C192" s="75" t="s">
        <v>72</v>
      </c>
      <c r="D192" s="75" t="s">
        <v>101</v>
      </c>
      <c r="E192" s="76" t="s">
        <v>266</v>
      </c>
      <c r="F192" s="75"/>
      <c r="G192" s="54">
        <f>SUM(G193+G195)</f>
        <v>14180729</v>
      </c>
      <c r="H192" s="54">
        <f t="shared" ref="H192:I192" si="32">SUM(H193+H195)</f>
        <v>14180729</v>
      </c>
      <c r="I192" s="54">
        <f t="shared" si="32"/>
        <v>14180729</v>
      </c>
    </row>
    <row r="193" spans="1:9" ht="157.5">
      <c r="A193" s="127" t="s">
        <v>660</v>
      </c>
      <c r="B193" s="75" t="s">
        <v>897</v>
      </c>
      <c r="C193" s="75" t="s">
        <v>72</v>
      </c>
      <c r="D193" s="75" t="s">
        <v>101</v>
      </c>
      <c r="E193" s="76" t="s">
        <v>436</v>
      </c>
      <c r="F193" s="75"/>
      <c r="G193" s="54">
        <f>SUM(G194)</f>
        <v>13905947.01</v>
      </c>
      <c r="H193" s="54">
        <f t="shared" si="31"/>
        <v>13905947.01</v>
      </c>
      <c r="I193" s="54">
        <f t="shared" si="31"/>
        <v>13905947.01</v>
      </c>
    </row>
    <row r="194" spans="1:9" ht="31.5">
      <c r="A194" s="81" t="s">
        <v>32</v>
      </c>
      <c r="B194" s="75" t="s">
        <v>897</v>
      </c>
      <c r="C194" s="75" t="s">
        <v>72</v>
      </c>
      <c r="D194" s="75" t="s">
        <v>101</v>
      </c>
      <c r="E194" s="76" t="s">
        <v>436</v>
      </c>
      <c r="F194" s="75" t="s">
        <v>33</v>
      </c>
      <c r="G194" s="156">
        <v>13905947.01</v>
      </c>
      <c r="H194" s="156">
        <v>13905947.01</v>
      </c>
      <c r="I194" s="156">
        <v>13905947.01</v>
      </c>
    </row>
    <row r="195" spans="1:9" ht="189">
      <c r="A195" s="126" t="s">
        <v>839</v>
      </c>
      <c r="B195" s="75" t="s">
        <v>897</v>
      </c>
      <c r="C195" s="75" t="s">
        <v>72</v>
      </c>
      <c r="D195" s="75" t="s">
        <v>101</v>
      </c>
      <c r="E195" s="74" t="s">
        <v>841</v>
      </c>
      <c r="F195" s="75"/>
      <c r="G195" s="54">
        <f t="shared" ref="G195:I195" si="33">SUM(G196)</f>
        <v>274781.99</v>
      </c>
      <c r="H195" s="54">
        <f t="shared" si="33"/>
        <v>274781.99</v>
      </c>
      <c r="I195" s="54">
        <f t="shared" si="33"/>
        <v>274781.99</v>
      </c>
    </row>
    <row r="196" spans="1:9" ht="31.5">
      <c r="A196" s="81" t="s">
        <v>32</v>
      </c>
      <c r="B196" s="75" t="s">
        <v>897</v>
      </c>
      <c r="C196" s="75" t="s">
        <v>72</v>
      </c>
      <c r="D196" s="75" t="s">
        <v>101</v>
      </c>
      <c r="E196" s="74" t="s">
        <v>841</v>
      </c>
      <c r="F196" s="75" t="s">
        <v>33</v>
      </c>
      <c r="G196" s="156">
        <v>274781.99</v>
      </c>
      <c r="H196" s="156">
        <v>274781.99</v>
      </c>
      <c r="I196" s="156">
        <v>274781.99</v>
      </c>
    </row>
    <row r="197" spans="1:9" ht="47.25">
      <c r="A197" s="130" t="s">
        <v>68</v>
      </c>
      <c r="B197" s="62" t="s">
        <v>898</v>
      </c>
      <c r="C197" s="62"/>
      <c r="D197" s="62"/>
      <c r="E197" s="64"/>
      <c r="F197" s="62"/>
      <c r="G197" s="63">
        <f>SUM(G198+G217)</f>
        <v>192583077</v>
      </c>
      <c r="H197" s="63">
        <f>SUM(H198+H217)</f>
        <v>185423233</v>
      </c>
      <c r="I197" s="63">
        <f>SUM(I198+I217)</f>
        <v>185423233</v>
      </c>
    </row>
    <row r="198" spans="1:9" ht="15.75">
      <c r="A198" s="79" t="s">
        <v>79</v>
      </c>
      <c r="B198" s="68" t="s">
        <v>898</v>
      </c>
      <c r="C198" s="68" t="s">
        <v>104</v>
      </c>
      <c r="D198" s="68" t="s">
        <v>100</v>
      </c>
      <c r="E198" s="67"/>
      <c r="F198" s="68"/>
      <c r="G198" s="78">
        <f>SUM(G199+G209)</f>
        <v>36877333</v>
      </c>
      <c r="H198" s="78">
        <f>SUM(H199+H209)</f>
        <v>36885333</v>
      </c>
      <c r="I198" s="78">
        <f>SUM(I199+I209)</f>
        <v>36885333</v>
      </c>
    </row>
    <row r="199" spans="1:9" ht="15.75">
      <c r="A199" s="80" t="s">
        <v>53</v>
      </c>
      <c r="B199" s="71" t="s">
        <v>898</v>
      </c>
      <c r="C199" s="71" t="s">
        <v>104</v>
      </c>
      <c r="D199" s="71" t="s">
        <v>99</v>
      </c>
      <c r="E199" s="70"/>
      <c r="F199" s="71"/>
      <c r="G199" s="72">
        <f>SUM(G200)</f>
        <v>36074000</v>
      </c>
      <c r="H199" s="72">
        <f>SUM(H200)</f>
        <v>36082000</v>
      </c>
      <c r="I199" s="72">
        <f>SUM(I200)</f>
        <v>36082000</v>
      </c>
    </row>
    <row r="200" spans="1:9" ht="63">
      <c r="A200" s="136" t="s">
        <v>750</v>
      </c>
      <c r="B200" s="75" t="s">
        <v>898</v>
      </c>
      <c r="C200" s="75" t="s">
        <v>104</v>
      </c>
      <c r="D200" s="75" t="s">
        <v>99</v>
      </c>
      <c r="E200" s="76" t="s">
        <v>268</v>
      </c>
      <c r="F200" s="75"/>
      <c r="G200" s="54">
        <f>SUM(G201+G205)</f>
        <v>36074000</v>
      </c>
      <c r="H200" s="54">
        <f>SUM(H201+H205)</f>
        <v>36082000</v>
      </c>
      <c r="I200" s="54">
        <f>SUM(I201+I205)</f>
        <v>36082000</v>
      </c>
    </row>
    <row r="201" spans="1:9" ht="63">
      <c r="A201" s="136" t="s">
        <v>803</v>
      </c>
      <c r="B201" s="75" t="s">
        <v>898</v>
      </c>
      <c r="C201" s="75" t="s">
        <v>104</v>
      </c>
      <c r="D201" s="75" t="s">
        <v>99</v>
      </c>
      <c r="E201" s="76" t="s">
        <v>269</v>
      </c>
      <c r="F201" s="75"/>
      <c r="G201" s="54">
        <f>SUM(G202)</f>
        <v>35994000</v>
      </c>
      <c r="H201" s="54">
        <f t="shared" ref="H201:I203" si="34">SUM(H202)</f>
        <v>36002000</v>
      </c>
      <c r="I201" s="54">
        <f t="shared" si="34"/>
        <v>36002000</v>
      </c>
    </row>
    <row r="202" spans="1:9" ht="47.25">
      <c r="A202" s="136" t="s">
        <v>136</v>
      </c>
      <c r="B202" s="75" t="s">
        <v>898</v>
      </c>
      <c r="C202" s="75" t="s">
        <v>104</v>
      </c>
      <c r="D202" s="75" t="s">
        <v>99</v>
      </c>
      <c r="E202" s="76" t="s">
        <v>270</v>
      </c>
      <c r="F202" s="75"/>
      <c r="G202" s="54">
        <f>SUM(G203)</f>
        <v>35994000</v>
      </c>
      <c r="H202" s="54">
        <f t="shared" si="34"/>
        <v>36002000</v>
      </c>
      <c r="I202" s="54">
        <f t="shared" si="34"/>
        <v>36002000</v>
      </c>
    </row>
    <row r="203" spans="1:9" ht="31.5">
      <c r="A203" s="136" t="s">
        <v>21</v>
      </c>
      <c r="B203" s="75" t="s">
        <v>898</v>
      </c>
      <c r="C203" s="75" t="s">
        <v>104</v>
      </c>
      <c r="D203" s="75" t="s">
        <v>99</v>
      </c>
      <c r="E203" s="76" t="s">
        <v>271</v>
      </c>
      <c r="F203" s="75"/>
      <c r="G203" s="54">
        <f>SUM(G204)</f>
        <v>35994000</v>
      </c>
      <c r="H203" s="54">
        <f t="shared" si="34"/>
        <v>36002000</v>
      </c>
      <c r="I203" s="54">
        <f t="shared" si="34"/>
        <v>36002000</v>
      </c>
    </row>
    <row r="204" spans="1:9" ht="47.25">
      <c r="A204" s="81" t="s">
        <v>139</v>
      </c>
      <c r="B204" s="75" t="s">
        <v>898</v>
      </c>
      <c r="C204" s="75" t="s">
        <v>104</v>
      </c>
      <c r="D204" s="75" t="s">
        <v>99</v>
      </c>
      <c r="E204" s="76" t="s">
        <v>271</v>
      </c>
      <c r="F204" s="75" t="s">
        <v>5</v>
      </c>
      <c r="G204" s="48">
        <v>35994000</v>
      </c>
      <c r="H204" s="48">
        <v>36002000</v>
      </c>
      <c r="I204" s="48">
        <v>36002000</v>
      </c>
    </row>
    <row r="205" spans="1:9" ht="47.25">
      <c r="A205" s="136" t="s">
        <v>753</v>
      </c>
      <c r="B205" s="75" t="s">
        <v>898</v>
      </c>
      <c r="C205" s="75" t="s">
        <v>104</v>
      </c>
      <c r="D205" s="75" t="s">
        <v>99</v>
      </c>
      <c r="E205" s="76" t="s">
        <v>272</v>
      </c>
      <c r="F205" s="75"/>
      <c r="G205" s="54">
        <f>SUM(G207)</f>
        <v>80000</v>
      </c>
      <c r="H205" s="54">
        <f>SUM(H207)</f>
        <v>80000</v>
      </c>
      <c r="I205" s="54">
        <f>SUM(I207)</f>
        <v>80000</v>
      </c>
    </row>
    <row r="206" spans="1:9" ht="31.5">
      <c r="A206" s="133" t="s">
        <v>11</v>
      </c>
      <c r="B206" s="75" t="s">
        <v>898</v>
      </c>
      <c r="C206" s="75" t="s">
        <v>104</v>
      </c>
      <c r="D206" s="75" t="s">
        <v>99</v>
      </c>
      <c r="E206" s="76" t="s">
        <v>273</v>
      </c>
      <c r="F206" s="75"/>
      <c r="G206" s="54">
        <f t="shared" ref="G206:I207" si="35">SUM(G207)</f>
        <v>80000</v>
      </c>
      <c r="H206" s="54">
        <f t="shared" si="35"/>
        <v>80000</v>
      </c>
      <c r="I206" s="54">
        <f t="shared" si="35"/>
        <v>80000</v>
      </c>
    </row>
    <row r="207" spans="1:9" ht="31.5">
      <c r="A207" s="136" t="s">
        <v>22</v>
      </c>
      <c r="B207" s="75" t="s">
        <v>898</v>
      </c>
      <c r="C207" s="75" t="s">
        <v>104</v>
      </c>
      <c r="D207" s="75" t="s">
        <v>99</v>
      </c>
      <c r="E207" s="76" t="s">
        <v>274</v>
      </c>
      <c r="F207" s="75"/>
      <c r="G207" s="54">
        <f t="shared" si="35"/>
        <v>80000</v>
      </c>
      <c r="H207" s="54">
        <f t="shared" si="35"/>
        <v>80000</v>
      </c>
      <c r="I207" s="54">
        <f t="shared" si="35"/>
        <v>80000</v>
      </c>
    </row>
    <row r="208" spans="1:9" ht="47.25">
      <c r="A208" s="81" t="s">
        <v>139</v>
      </c>
      <c r="B208" s="75" t="s">
        <v>898</v>
      </c>
      <c r="C208" s="75" t="s">
        <v>104</v>
      </c>
      <c r="D208" s="75" t="s">
        <v>99</v>
      </c>
      <c r="E208" s="76" t="s">
        <v>274</v>
      </c>
      <c r="F208" s="75" t="s">
        <v>5</v>
      </c>
      <c r="G208" s="54">
        <v>80000</v>
      </c>
      <c r="H208" s="54">
        <v>80000</v>
      </c>
      <c r="I208" s="54">
        <v>80000</v>
      </c>
    </row>
    <row r="209" spans="1:9" ht="15.75">
      <c r="A209" s="80" t="s">
        <v>54</v>
      </c>
      <c r="B209" s="71" t="s">
        <v>898</v>
      </c>
      <c r="C209" s="71" t="s">
        <v>104</v>
      </c>
      <c r="D209" s="71" t="s">
        <v>104</v>
      </c>
      <c r="E209" s="70"/>
      <c r="F209" s="71"/>
      <c r="G209" s="72">
        <f>SUM(G210)</f>
        <v>803333</v>
      </c>
      <c r="H209" s="72">
        <f>SUM(H210)</f>
        <v>803333</v>
      </c>
      <c r="I209" s="72">
        <f>SUM(I210)</f>
        <v>803333</v>
      </c>
    </row>
    <row r="210" spans="1:9" ht="47.25">
      <c r="A210" s="81" t="s">
        <v>773</v>
      </c>
      <c r="B210" s="75" t="s">
        <v>898</v>
      </c>
      <c r="C210" s="75" t="s">
        <v>104</v>
      </c>
      <c r="D210" s="75" t="s">
        <v>104</v>
      </c>
      <c r="E210" s="76" t="s">
        <v>264</v>
      </c>
      <c r="F210" s="75"/>
      <c r="G210" s="54">
        <f>SUM(G211+G214)</f>
        <v>803333</v>
      </c>
      <c r="H210" s="54">
        <f>SUM(H211+H214)</f>
        <v>803333</v>
      </c>
      <c r="I210" s="54">
        <f>SUM(I211+I214)</f>
        <v>803333</v>
      </c>
    </row>
    <row r="211" spans="1:9" ht="31.5">
      <c r="A211" s="81" t="s">
        <v>113</v>
      </c>
      <c r="B211" s="75" t="s">
        <v>898</v>
      </c>
      <c r="C211" s="75" t="s">
        <v>104</v>
      </c>
      <c r="D211" s="75" t="s">
        <v>104</v>
      </c>
      <c r="E211" s="76" t="s">
        <v>276</v>
      </c>
      <c r="F211" s="75"/>
      <c r="G211" s="54">
        <f>SUM(G212)</f>
        <v>370000</v>
      </c>
      <c r="H211" s="54">
        <f>SUM(H212)</f>
        <v>370000</v>
      </c>
      <c r="I211" s="54">
        <f>SUM(I212)</f>
        <v>370000</v>
      </c>
    </row>
    <row r="212" spans="1:9" ht="31.5">
      <c r="A212" s="81" t="s">
        <v>161</v>
      </c>
      <c r="B212" s="75" t="s">
        <v>898</v>
      </c>
      <c r="C212" s="75" t="s">
        <v>104</v>
      </c>
      <c r="D212" s="75" t="s">
        <v>104</v>
      </c>
      <c r="E212" s="76" t="s">
        <v>277</v>
      </c>
      <c r="F212" s="75"/>
      <c r="G212" s="54">
        <f>SUM(G213:G213)</f>
        <v>370000</v>
      </c>
      <c r="H212" s="54">
        <f>SUM(H213:H213)</f>
        <v>370000</v>
      </c>
      <c r="I212" s="54">
        <f>SUM(I213:I213)</f>
        <v>370000</v>
      </c>
    </row>
    <row r="213" spans="1:9" ht="47.25">
      <c r="A213" s="132" t="s">
        <v>151</v>
      </c>
      <c r="B213" s="75" t="s">
        <v>898</v>
      </c>
      <c r="C213" s="75" t="s">
        <v>104</v>
      </c>
      <c r="D213" s="75" t="s">
        <v>104</v>
      </c>
      <c r="E213" s="76" t="s">
        <v>277</v>
      </c>
      <c r="F213" s="75" t="s">
        <v>87</v>
      </c>
      <c r="G213" s="54">
        <v>370000</v>
      </c>
      <c r="H213" s="54">
        <v>370000</v>
      </c>
      <c r="I213" s="54">
        <v>370000</v>
      </c>
    </row>
    <row r="214" spans="1:9" ht="47.25">
      <c r="A214" s="127" t="s">
        <v>705</v>
      </c>
      <c r="B214" s="75" t="s">
        <v>898</v>
      </c>
      <c r="C214" s="75" t="s">
        <v>104</v>
      </c>
      <c r="D214" s="75" t="s">
        <v>104</v>
      </c>
      <c r="E214" s="76" t="s">
        <v>706</v>
      </c>
      <c r="F214" s="75"/>
      <c r="G214" s="54">
        <f t="shared" ref="G214:I215" si="36">SUM(G215)</f>
        <v>433333</v>
      </c>
      <c r="H214" s="54">
        <f t="shared" si="36"/>
        <v>433333</v>
      </c>
      <c r="I214" s="54">
        <f t="shared" si="36"/>
        <v>433333</v>
      </c>
    </row>
    <row r="215" spans="1:9" ht="31.5">
      <c r="A215" s="127" t="s">
        <v>707</v>
      </c>
      <c r="B215" s="75" t="s">
        <v>898</v>
      </c>
      <c r="C215" s="75" t="s">
        <v>104</v>
      </c>
      <c r="D215" s="75" t="s">
        <v>104</v>
      </c>
      <c r="E215" s="76" t="s">
        <v>708</v>
      </c>
      <c r="F215" s="75"/>
      <c r="G215" s="54">
        <f t="shared" si="36"/>
        <v>433333</v>
      </c>
      <c r="H215" s="54">
        <f t="shared" si="36"/>
        <v>433333</v>
      </c>
      <c r="I215" s="54">
        <f t="shared" si="36"/>
        <v>433333</v>
      </c>
    </row>
    <row r="216" spans="1:9" ht="47.25">
      <c r="A216" s="132" t="s">
        <v>151</v>
      </c>
      <c r="B216" s="75" t="s">
        <v>898</v>
      </c>
      <c r="C216" s="75" t="s">
        <v>104</v>
      </c>
      <c r="D216" s="75" t="s">
        <v>104</v>
      </c>
      <c r="E216" s="76" t="s">
        <v>708</v>
      </c>
      <c r="F216" s="75" t="s">
        <v>87</v>
      </c>
      <c r="G216" s="54">
        <v>433333</v>
      </c>
      <c r="H216" s="54">
        <v>433333</v>
      </c>
      <c r="I216" s="54">
        <v>433333</v>
      </c>
    </row>
    <row r="217" spans="1:9" ht="15.75">
      <c r="A217" s="79" t="s">
        <v>40</v>
      </c>
      <c r="B217" s="68" t="s">
        <v>898</v>
      </c>
      <c r="C217" s="68" t="s">
        <v>76</v>
      </c>
      <c r="D217" s="68" t="s">
        <v>100</v>
      </c>
      <c r="E217" s="67"/>
      <c r="F217" s="68"/>
      <c r="G217" s="78">
        <f>SUM(G218+G241)</f>
        <v>155705744</v>
      </c>
      <c r="H217" s="78">
        <f>SUM(H218+H241)</f>
        <v>148537900</v>
      </c>
      <c r="I217" s="78">
        <f>SUM(I218+I241)</f>
        <v>148537900</v>
      </c>
    </row>
    <row r="218" spans="1:9" ht="15.75">
      <c r="A218" s="80" t="s">
        <v>93</v>
      </c>
      <c r="B218" s="71" t="s">
        <v>898</v>
      </c>
      <c r="C218" s="71" t="s">
        <v>76</v>
      </c>
      <c r="D218" s="71" t="s">
        <v>97</v>
      </c>
      <c r="E218" s="70"/>
      <c r="F218" s="71"/>
      <c r="G218" s="72">
        <f>SUM(G219)</f>
        <v>131222644</v>
      </c>
      <c r="H218" s="72">
        <f>SUM(H219)</f>
        <v>123956700</v>
      </c>
      <c r="I218" s="72">
        <f>SUM(I219)</f>
        <v>123956700</v>
      </c>
    </row>
    <row r="219" spans="1:9" ht="63">
      <c r="A219" s="87" t="s">
        <v>750</v>
      </c>
      <c r="B219" s="75" t="s">
        <v>898</v>
      </c>
      <c r="C219" s="75" t="s">
        <v>76</v>
      </c>
      <c r="D219" s="75" t="s">
        <v>97</v>
      </c>
      <c r="E219" s="76" t="s">
        <v>268</v>
      </c>
      <c r="F219" s="75"/>
      <c r="G219" s="54">
        <f>SUM(G220+G224+G237)</f>
        <v>131222644</v>
      </c>
      <c r="H219" s="54">
        <f>SUM(H220+H224+H237)</f>
        <v>123956700</v>
      </c>
      <c r="I219" s="54">
        <f>SUM(I220+I224+I237)</f>
        <v>123956700</v>
      </c>
    </row>
    <row r="220" spans="1:9" ht="63">
      <c r="A220" s="132" t="s">
        <v>945</v>
      </c>
      <c r="B220" s="75" t="s">
        <v>898</v>
      </c>
      <c r="C220" s="75" t="s">
        <v>76</v>
      </c>
      <c r="D220" s="75" t="s">
        <v>97</v>
      </c>
      <c r="E220" s="76" t="s">
        <v>278</v>
      </c>
      <c r="F220" s="75"/>
      <c r="G220" s="54">
        <f t="shared" ref="G220:I222" si="37">SUM(G221)</f>
        <v>87625100</v>
      </c>
      <c r="H220" s="54">
        <f>SUM(H221)</f>
        <v>88522500</v>
      </c>
      <c r="I220" s="54">
        <f>SUM(I221)</f>
        <v>88522500</v>
      </c>
    </row>
    <row r="221" spans="1:9" ht="47.25">
      <c r="A221" s="136" t="s">
        <v>136</v>
      </c>
      <c r="B221" s="75" t="s">
        <v>898</v>
      </c>
      <c r="C221" s="75" t="s">
        <v>76</v>
      </c>
      <c r="D221" s="75" t="s">
        <v>97</v>
      </c>
      <c r="E221" s="76" t="s">
        <v>377</v>
      </c>
      <c r="F221" s="68"/>
      <c r="G221" s="54">
        <f t="shared" si="37"/>
        <v>87625100</v>
      </c>
      <c r="H221" s="54">
        <f t="shared" si="37"/>
        <v>88522500</v>
      </c>
      <c r="I221" s="54">
        <f t="shared" si="37"/>
        <v>88522500</v>
      </c>
    </row>
    <row r="222" spans="1:9" ht="15.75">
      <c r="A222" s="136" t="s">
        <v>28</v>
      </c>
      <c r="B222" s="75" t="s">
        <v>898</v>
      </c>
      <c r="C222" s="75" t="s">
        <v>76</v>
      </c>
      <c r="D222" s="75" t="s">
        <v>97</v>
      </c>
      <c r="E222" s="76" t="s">
        <v>373</v>
      </c>
      <c r="F222" s="68"/>
      <c r="G222" s="54">
        <f t="shared" si="37"/>
        <v>87625100</v>
      </c>
      <c r="H222" s="54">
        <f t="shared" si="37"/>
        <v>88522500</v>
      </c>
      <c r="I222" s="54">
        <f t="shared" si="37"/>
        <v>88522500</v>
      </c>
    </row>
    <row r="223" spans="1:9" ht="47.25">
      <c r="A223" s="81" t="s">
        <v>139</v>
      </c>
      <c r="B223" s="75" t="s">
        <v>898</v>
      </c>
      <c r="C223" s="75" t="s">
        <v>76</v>
      </c>
      <c r="D223" s="75" t="s">
        <v>97</v>
      </c>
      <c r="E223" s="76" t="s">
        <v>373</v>
      </c>
      <c r="F223" s="75" t="s">
        <v>5</v>
      </c>
      <c r="G223" s="48">
        <v>87625100</v>
      </c>
      <c r="H223" s="48">
        <v>88522500</v>
      </c>
      <c r="I223" s="48">
        <v>88522500</v>
      </c>
    </row>
    <row r="224" spans="1:9" ht="47.25">
      <c r="A224" s="136" t="s">
        <v>751</v>
      </c>
      <c r="B224" s="75" t="s">
        <v>898</v>
      </c>
      <c r="C224" s="75" t="s">
        <v>76</v>
      </c>
      <c r="D224" s="75" t="s">
        <v>97</v>
      </c>
      <c r="E224" s="76" t="s">
        <v>279</v>
      </c>
      <c r="F224" s="75"/>
      <c r="G224" s="54">
        <f>SUM(G225+G231)</f>
        <v>35531433</v>
      </c>
      <c r="H224" s="54">
        <f>SUM(H225+H231)</f>
        <v>35434200</v>
      </c>
      <c r="I224" s="54">
        <f>SUM(I225+I231)</f>
        <v>35434200</v>
      </c>
    </row>
    <row r="225" spans="1:9" ht="47.25">
      <c r="A225" s="136" t="s">
        <v>136</v>
      </c>
      <c r="B225" s="75" t="s">
        <v>898</v>
      </c>
      <c r="C225" s="75" t="s">
        <v>76</v>
      </c>
      <c r="D225" s="75" t="s">
        <v>97</v>
      </c>
      <c r="E225" s="76" t="s">
        <v>280</v>
      </c>
      <c r="F225" s="75"/>
      <c r="G225" s="54">
        <f>SUM(G226+G228)</f>
        <v>35143111</v>
      </c>
      <c r="H225" s="54">
        <f t="shared" ref="G225:I226" si="38">SUM(H226)</f>
        <v>35194100</v>
      </c>
      <c r="I225" s="54">
        <f t="shared" si="38"/>
        <v>35194100</v>
      </c>
    </row>
    <row r="226" spans="1:9" ht="15.75">
      <c r="A226" s="136" t="s">
        <v>118</v>
      </c>
      <c r="B226" s="75" t="s">
        <v>898</v>
      </c>
      <c r="C226" s="75" t="s">
        <v>76</v>
      </c>
      <c r="D226" s="75" t="s">
        <v>97</v>
      </c>
      <c r="E226" s="76" t="s">
        <v>281</v>
      </c>
      <c r="F226" s="75"/>
      <c r="G226" s="54">
        <f t="shared" si="38"/>
        <v>35069000</v>
      </c>
      <c r="H226" s="54">
        <f t="shared" si="38"/>
        <v>35194100</v>
      </c>
      <c r="I226" s="54">
        <f t="shared" si="38"/>
        <v>35194100</v>
      </c>
    </row>
    <row r="227" spans="1:9" ht="47.25">
      <c r="A227" s="81" t="s">
        <v>139</v>
      </c>
      <c r="B227" s="75" t="s">
        <v>898</v>
      </c>
      <c r="C227" s="75" t="s">
        <v>76</v>
      </c>
      <c r="D227" s="75" t="s">
        <v>97</v>
      </c>
      <c r="E227" s="76" t="s">
        <v>281</v>
      </c>
      <c r="F227" s="75" t="s">
        <v>5</v>
      </c>
      <c r="G227" s="48">
        <v>35069000</v>
      </c>
      <c r="H227" s="48">
        <v>35194100</v>
      </c>
      <c r="I227" s="48">
        <v>35194100</v>
      </c>
    </row>
    <row r="228" spans="1:9" ht="31.5">
      <c r="A228" s="142" t="s">
        <v>655</v>
      </c>
      <c r="B228" s="75" t="s">
        <v>898</v>
      </c>
      <c r="C228" s="112" t="s">
        <v>76</v>
      </c>
      <c r="D228" s="112" t="s">
        <v>97</v>
      </c>
      <c r="E228" s="31" t="s">
        <v>938</v>
      </c>
      <c r="F228" s="112"/>
      <c r="G228" s="56">
        <f>SUM(G229)</f>
        <v>74111</v>
      </c>
      <c r="H228" s="48"/>
      <c r="I228" s="48"/>
    </row>
    <row r="229" spans="1:9" ht="63">
      <c r="A229" s="81" t="s">
        <v>845</v>
      </c>
      <c r="B229" s="75" t="s">
        <v>898</v>
      </c>
      <c r="C229" s="74" t="s">
        <v>76</v>
      </c>
      <c r="D229" s="74" t="s">
        <v>97</v>
      </c>
      <c r="E229" s="74" t="s">
        <v>939</v>
      </c>
      <c r="F229" s="74"/>
      <c r="G229" s="54">
        <f t="shared" ref="G229" si="39">SUM(G230)</f>
        <v>74111</v>
      </c>
      <c r="H229" s="48"/>
      <c r="I229" s="48"/>
    </row>
    <row r="230" spans="1:9" ht="47.25">
      <c r="A230" s="81" t="s">
        <v>139</v>
      </c>
      <c r="B230" s="75" t="s">
        <v>898</v>
      </c>
      <c r="C230" s="74" t="s">
        <v>76</v>
      </c>
      <c r="D230" s="74" t="s">
        <v>97</v>
      </c>
      <c r="E230" s="74" t="s">
        <v>939</v>
      </c>
      <c r="F230" s="75" t="s">
        <v>5</v>
      </c>
      <c r="G230" s="54">
        <v>74111</v>
      </c>
      <c r="H230" s="48"/>
      <c r="I230" s="48"/>
    </row>
    <row r="231" spans="1:9" ht="31.5">
      <c r="A231" s="133" t="s">
        <v>11</v>
      </c>
      <c r="B231" s="75" t="s">
        <v>898</v>
      </c>
      <c r="C231" s="75" t="s">
        <v>76</v>
      </c>
      <c r="D231" s="75" t="s">
        <v>97</v>
      </c>
      <c r="E231" s="76" t="s">
        <v>282</v>
      </c>
      <c r="F231" s="75"/>
      <c r="G231" s="54">
        <f>SUM(G232+G234)</f>
        <v>388322</v>
      </c>
      <c r="H231" s="54">
        <f>SUM(H232+H235)</f>
        <v>240100</v>
      </c>
      <c r="I231" s="54">
        <f>SUM(I232+I235)</f>
        <v>240100</v>
      </c>
    </row>
    <row r="232" spans="1:9" ht="31.5">
      <c r="A232" s="136" t="s">
        <v>59</v>
      </c>
      <c r="B232" s="75" t="s">
        <v>898</v>
      </c>
      <c r="C232" s="75" t="s">
        <v>76</v>
      </c>
      <c r="D232" s="75" t="s">
        <v>97</v>
      </c>
      <c r="E232" s="76" t="s">
        <v>283</v>
      </c>
      <c r="F232" s="75"/>
      <c r="G232" s="54">
        <f t="shared" ref="G232:I232" si="40">SUM(G233)</f>
        <v>240100</v>
      </c>
      <c r="H232" s="54">
        <f t="shared" si="40"/>
        <v>240100</v>
      </c>
      <c r="I232" s="54">
        <f t="shared" si="40"/>
        <v>240100</v>
      </c>
    </row>
    <row r="233" spans="1:9" ht="47.25">
      <c r="A233" s="81" t="s">
        <v>139</v>
      </c>
      <c r="B233" s="75" t="s">
        <v>898</v>
      </c>
      <c r="C233" s="75" t="s">
        <v>76</v>
      </c>
      <c r="D233" s="75" t="s">
        <v>97</v>
      </c>
      <c r="E233" s="76" t="s">
        <v>283</v>
      </c>
      <c r="F233" s="75" t="s">
        <v>5</v>
      </c>
      <c r="G233" s="54">
        <v>240100</v>
      </c>
      <c r="H233" s="54">
        <v>240100</v>
      </c>
      <c r="I233" s="54">
        <v>240100</v>
      </c>
    </row>
    <row r="234" spans="1:9" ht="31.5">
      <c r="A234" s="81" t="s">
        <v>655</v>
      </c>
      <c r="B234" s="75" t="s">
        <v>898</v>
      </c>
      <c r="C234" s="75" t="s">
        <v>76</v>
      </c>
      <c r="D234" s="75" t="s">
        <v>97</v>
      </c>
      <c r="E234" s="74" t="s">
        <v>940</v>
      </c>
      <c r="F234" s="75"/>
      <c r="G234" s="54">
        <f>SUM(G235)</f>
        <v>148222</v>
      </c>
      <c r="H234" s="54"/>
      <c r="I234" s="54"/>
    </row>
    <row r="235" spans="1:9" ht="63">
      <c r="A235" s="136" t="s">
        <v>656</v>
      </c>
      <c r="B235" s="75" t="s">
        <v>898</v>
      </c>
      <c r="C235" s="74" t="s">
        <v>76</v>
      </c>
      <c r="D235" s="74" t="s">
        <v>97</v>
      </c>
      <c r="E235" s="74" t="s">
        <v>662</v>
      </c>
      <c r="F235" s="74"/>
      <c r="G235" s="54">
        <f t="shared" ref="G235" si="41">SUM(G236)</f>
        <v>148222</v>
      </c>
      <c r="H235" s="106"/>
      <c r="I235" s="54"/>
    </row>
    <row r="236" spans="1:9" ht="47.25">
      <c r="A236" s="81" t="s">
        <v>139</v>
      </c>
      <c r="B236" s="75" t="s">
        <v>898</v>
      </c>
      <c r="C236" s="74" t="s">
        <v>76</v>
      </c>
      <c r="D236" s="74" t="s">
        <v>97</v>
      </c>
      <c r="E236" s="74" t="s">
        <v>662</v>
      </c>
      <c r="F236" s="75" t="s">
        <v>5</v>
      </c>
      <c r="G236" s="54">
        <v>148222</v>
      </c>
      <c r="H236" s="106"/>
      <c r="I236" s="54"/>
    </row>
    <row r="237" spans="1:9" ht="63">
      <c r="A237" s="136" t="s">
        <v>754</v>
      </c>
      <c r="B237" s="75" t="s">
        <v>898</v>
      </c>
      <c r="C237" s="75" t="s">
        <v>76</v>
      </c>
      <c r="D237" s="75" t="s">
        <v>97</v>
      </c>
      <c r="E237" s="76" t="s">
        <v>275</v>
      </c>
      <c r="F237" s="75"/>
      <c r="G237" s="56">
        <f t="shared" ref="G237:G239" si="42">SUM(G238)</f>
        <v>8066111</v>
      </c>
      <c r="H237" s="56"/>
      <c r="I237" s="54"/>
    </row>
    <row r="238" spans="1:9" ht="31.5">
      <c r="A238" s="133" t="s">
        <v>11</v>
      </c>
      <c r="B238" s="75" t="s">
        <v>898</v>
      </c>
      <c r="C238" s="74" t="s">
        <v>76</v>
      </c>
      <c r="D238" s="74" t="s">
        <v>97</v>
      </c>
      <c r="E238" s="74" t="s">
        <v>849</v>
      </c>
      <c r="F238" s="75"/>
      <c r="G238" s="56">
        <f t="shared" si="42"/>
        <v>8066111</v>
      </c>
      <c r="H238" s="56"/>
      <c r="I238" s="54"/>
    </row>
    <row r="239" spans="1:9" ht="63">
      <c r="A239" s="88" t="s">
        <v>846</v>
      </c>
      <c r="B239" s="75" t="s">
        <v>898</v>
      </c>
      <c r="C239" s="31" t="s">
        <v>76</v>
      </c>
      <c r="D239" s="31" t="s">
        <v>97</v>
      </c>
      <c r="E239" s="31" t="s">
        <v>847</v>
      </c>
      <c r="F239" s="31"/>
      <c r="G239" s="56">
        <f t="shared" si="42"/>
        <v>8066111</v>
      </c>
      <c r="H239" s="54"/>
      <c r="I239" s="54"/>
    </row>
    <row r="240" spans="1:9" ht="47.25">
      <c r="A240" s="81" t="s">
        <v>139</v>
      </c>
      <c r="B240" s="75" t="s">
        <v>898</v>
      </c>
      <c r="C240" s="31" t="s">
        <v>76</v>
      </c>
      <c r="D240" s="31" t="s">
        <v>97</v>
      </c>
      <c r="E240" s="31" t="s">
        <v>847</v>
      </c>
      <c r="F240" s="75" t="s">
        <v>5</v>
      </c>
      <c r="G240" s="56">
        <v>8066111</v>
      </c>
      <c r="H240" s="54"/>
      <c r="I240" s="54"/>
    </row>
    <row r="241" spans="1:9" ht="31.5">
      <c r="A241" s="80" t="s">
        <v>109</v>
      </c>
      <c r="B241" s="71" t="s">
        <v>898</v>
      </c>
      <c r="C241" s="71" t="s">
        <v>76</v>
      </c>
      <c r="D241" s="71" t="s">
        <v>101</v>
      </c>
      <c r="E241" s="70"/>
      <c r="F241" s="71"/>
      <c r="G241" s="72">
        <f t="shared" ref="G241:I242" si="43">SUM(G242)</f>
        <v>24483100</v>
      </c>
      <c r="H241" s="72">
        <f t="shared" si="43"/>
        <v>24581200</v>
      </c>
      <c r="I241" s="72">
        <f t="shared" si="43"/>
        <v>24581200</v>
      </c>
    </row>
    <row r="242" spans="1:9" ht="63">
      <c r="A242" s="136" t="s">
        <v>750</v>
      </c>
      <c r="B242" s="75" t="s">
        <v>898</v>
      </c>
      <c r="C242" s="75" t="s">
        <v>76</v>
      </c>
      <c r="D242" s="75" t="s">
        <v>101</v>
      </c>
      <c r="E242" s="74" t="s">
        <v>268</v>
      </c>
      <c r="F242" s="71"/>
      <c r="G242" s="54">
        <f t="shared" si="43"/>
        <v>24483100</v>
      </c>
      <c r="H242" s="54">
        <f t="shared" si="43"/>
        <v>24581200</v>
      </c>
      <c r="I242" s="54">
        <f t="shared" si="43"/>
        <v>24581200</v>
      </c>
    </row>
    <row r="243" spans="1:9" ht="31.5">
      <c r="A243" s="136" t="s">
        <v>69</v>
      </c>
      <c r="B243" s="75" t="s">
        <v>898</v>
      </c>
      <c r="C243" s="75" t="s">
        <v>76</v>
      </c>
      <c r="D243" s="75" t="s">
        <v>101</v>
      </c>
      <c r="E243" s="74" t="s">
        <v>366</v>
      </c>
      <c r="F243" s="71"/>
      <c r="G243" s="54">
        <f>SUM(G244+G247)</f>
        <v>24483100</v>
      </c>
      <c r="H243" s="54">
        <f>SUM(H244+H247)</f>
        <v>24581200</v>
      </c>
      <c r="I243" s="54">
        <f>SUM(I244+I247)</f>
        <v>24581200</v>
      </c>
    </row>
    <row r="244" spans="1:9" ht="15.75">
      <c r="A244" s="81" t="s">
        <v>38</v>
      </c>
      <c r="B244" s="75" t="s">
        <v>898</v>
      </c>
      <c r="C244" s="75" t="s">
        <v>76</v>
      </c>
      <c r="D244" s="75" t="s">
        <v>101</v>
      </c>
      <c r="E244" s="76" t="s">
        <v>367</v>
      </c>
      <c r="F244" s="75"/>
      <c r="G244" s="54">
        <f t="shared" ref="G244:I245" si="44">SUM(G245)</f>
        <v>3148500</v>
      </c>
      <c r="H244" s="54">
        <f t="shared" si="44"/>
        <v>3148500</v>
      </c>
      <c r="I244" s="54">
        <f t="shared" si="44"/>
        <v>3148500</v>
      </c>
    </row>
    <row r="245" spans="1:9" ht="31.5">
      <c r="A245" s="81" t="s">
        <v>36</v>
      </c>
      <c r="B245" s="75" t="s">
        <v>898</v>
      </c>
      <c r="C245" s="75" t="s">
        <v>76</v>
      </c>
      <c r="D245" s="75" t="s">
        <v>101</v>
      </c>
      <c r="E245" s="74" t="s">
        <v>368</v>
      </c>
      <c r="F245" s="75"/>
      <c r="G245" s="54">
        <f t="shared" si="44"/>
        <v>3148500</v>
      </c>
      <c r="H245" s="54">
        <f t="shared" si="44"/>
        <v>3148500</v>
      </c>
      <c r="I245" s="54">
        <f t="shared" si="44"/>
        <v>3148500</v>
      </c>
    </row>
    <row r="246" spans="1:9" ht="94.5">
      <c r="A246" s="81" t="s">
        <v>31</v>
      </c>
      <c r="B246" s="75" t="s">
        <v>898</v>
      </c>
      <c r="C246" s="75" t="s">
        <v>76</v>
      </c>
      <c r="D246" s="75" t="s">
        <v>101</v>
      </c>
      <c r="E246" s="74" t="s">
        <v>368</v>
      </c>
      <c r="F246" s="75" t="s">
        <v>35</v>
      </c>
      <c r="G246" s="48">
        <v>3148500</v>
      </c>
      <c r="H246" s="48">
        <v>3148500</v>
      </c>
      <c r="I246" s="48">
        <v>3148500</v>
      </c>
    </row>
    <row r="247" spans="1:9" ht="31.5">
      <c r="A247" s="132" t="s">
        <v>150</v>
      </c>
      <c r="B247" s="75" t="s">
        <v>898</v>
      </c>
      <c r="C247" s="75" t="s">
        <v>76</v>
      </c>
      <c r="D247" s="75" t="s">
        <v>101</v>
      </c>
      <c r="E247" s="76" t="s">
        <v>376</v>
      </c>
      <c r="F247" s="75"/>
      <c r="G247" s="54">
        <f>SUM(G248)</f>
        <v>21334600</v>
      </c>
      <c r="H247" s="54">
        <f>SUM(H248)</f>
        <v>21432700</v>
      </c>
      <c r="I247" s="54">
        <f>SUM(I248)</f>
        <v>21432700</v>
      </c>
    </row>
    <row r="248" spans="1:9" ht="47.25">
      <c r="A248" s="143" t="s">
        <v>168</v>
      </c>
      <c r="B248" s="75" t="s">
        <v>898</v>
      </c>
      <c r="C248" s="75" t="s">
        <v>76</v>
      </c>
      <c r="D248" s="75" t="s">
        <v>101</v>
      </c>
      <c r="E248" s="76" t="s">
        <v>375</v>
      </c>
      <c r="F248" s="71"/>
      <c r="G248" s="54">
        <f>SUM(G249:G251)</f>
        <v>21334600</v>
      </c>
      <c r="H248" s="54">
        <f>SUM(H249:H251)</f>
        <v>21432700</v>
      </c>
      <c r="I248" s="54">
        <f>SUM(I249:I251)</f>
        <v>21432700</v>
      </c>
    </row>
    <row r="249" spans="1:9" ht="94.5">
      <c r="A249" s="81" t="s">
        <v>31</v>
      </c>
      <c r="B249" s="75" t="s">
        <v>898</v>
      </c>
      <c r="C249" s="75" t="s">
        <v>76</v>
      </c>
      <c r="D249" s="75" t="s">
        <v>101</v>
      </c>
      <c r="E249" s="76" t="s">
        <v>375</v>
      </c>
      <c r="F249" s="75" t="s">
        <v>35</v>
      </c>
      <c r="G249" s="54">
        <v>15647600</v>
      </c>
      <c r="H249" s="54">
        <v>15647600</v>
      </c>
      <c r="I249" s="54">
        <v>15647600</v>
      </c>
    </row>
    <row r="250" spans="1:9" ht="47.25">
      <c r="A250" s="132" t="s">
        <v>151</v>
      </c>
      <c r="B250" s="75" t="s">
        <v>898</v>
      </c>
      <c r="C250" s="75" t="s">
        <v>76</v>
      </c>
      <c r="D250" s="75" t="s">
        <v>101</v>
      </c>
      <c r="E250" s="76" t="s">
        <v>375</v>
      </c>
      <c r="F250" s="75" t="s">
        <v>87</v>
      </c>
      <c r="G250" s="54">
        <v>5327400</v>
      </c>
      <c r="H250" s="54">
        <v>5425500</v>
      </c>
      <c r="I250" s="54">
        <v>5425500</v>
      </c>
    </row>
    <row r="251" spans="1:9" ht="15.75">
      <c r="A251" s="81" t="s">
        <v>144</v>
      </c>
      <c r="B251" s="75" t="s">
        <v>898</v>
      </c>
      <c r="C251" s="75" t="s">
        <v>76</v>
      </c>
      <c r="D251" s="75" t="s">
        <v>101</v>
      </c>
      <c r="E251" s="76" t="s">
        <v>375</v>
      </c>
      <c r="F251" s="75" t="s">
        <v>145</v>
      </c>
      <c r="G251" s="48">
        <v>359600</v>
      </c>
      <c r="H251" s="48">
        <v>359600</v>
      </c>
      <c r="I251" s="48">
        <v>359600</v>
      </c>
    </row>
    <row r="252" spans="1:9" ht="47.25">
      <c r="A252" s="130" t="s">
        <v>804</v>
      </c>
      <c r="B252" s="62" t="s">
        <v>899</v>
      </c>
      <c r="C252" s="62"/>
      <c r="D252" s="62"/>
      <c r="E252" s="64"/>
      <c r="F252" s="62"/>
      <c r="G252" s="63">
        <f>SUM(G253)</f>
        <v>348340726.86999995</v>
      </c>
      <c r="H252" s="63">
        <f>SUM(H253)</f>
        <v>354550447.44999999</v>
      </c>
      <c r="I252" s="63">
        <f>SUM(I253)</f>
        <v>362824120.07999998</v>
      </c>
    </row>
    <row r="253" spans="1:9" ht="15.75">
      <c r="A253" s="79" t="s">
        <v>81</v>
      </c>
      <c r="B253" s="68" t="s">
        <v>899</v>
      </c>
      <c r="C253" s="68" t="s">
        <v>72</v>
      </c>
      <c r="D253" s="68" t="s">
        <v>100</v>
      </c>
      <c r="E253" s="67"/>
      <c r="F253" s="68"/>
      <c r="G253" s="78">
        <f>SUM(G254+G260+G310+G335)</f>
        <v>348340726.86999995</v>
      </c>
      <c r="H253" s="78">
        <f>SUM(H254+H260+H310+H335)</f>
        <v>354550447.44999999</v>
      </c>
      <c r="I253" s="78">
        <f>SUM(I254+I260+I310+I335)</f>
        <v>362824120.07999998</v>
      </c>
    </row>
    <row r="254" spans="1:9" ht="15.75">
      <c r="A254" s="80" t="s">
        <v>82</v>
      </c>
      <c r="B254" s="71" t="s">
        <v>899</v>
      </c>
      <c r="C254" s="71" t="s">
        <v>72</v>
      </c>
      <c r="D254" s="71" t="s">
        <v>98</v>
      </c>
      <c r="E254" s="70"/>
      <c r="F254" s="71"/>
      <c r="G254" s="72">
        <f>SUM(G256)</f>
        <v>48068450</v>
      </c>
      <c r="H254" s="72">
        <f>SUM(H256)</f>
        <v>48068450</v>
      </c>
      <c r="I254" s="72">
        <f>SUM(I256)</f>
        <v>48091300</v>
      </c>
    </row>
    <row r="255" spans="1:9" ht="47.25">
      <c r="A255" s="81" t="s">
        <v>745</v>
      </c>
      <c r="B255" s="75" t="s">
        <v>899</v>
      </c>
      <c r="C255" s="75" t="s">
        <v>72</v>
      </c>
      <c r="D255" s="75" t="s">
        <v>98</v>
      </c>
      <c r="E255" s="76" t="s">
        <v>284</v>
      </c>
      <c r="F255" s="71"/>
      <c r="G255" s="72">
        <f>SUM(G256)</f>
        <v>48068450</v>
      </c>
      <c r="H255" s="72">
        <f t="shared" ref="H255:I258" si="45">SUM(H256)</f>
        <v>48068450</v>
      </c>
      <c r="I255" s="72">
        <f t="shared" si="45"/>
        <v>48091300</v>
      </c>
    </row>
    <row r="256" spans="1:9" ht="78.75">
      <c r="A256" s="81" t="s">
        <v>748</v>
      </c>
      <c r="B256" s="75" t="s">
        <v>899</v>
      </c>
      <c r="C256" s="75" t="s">
        <v>72</v>
      </c>
      <c r="D256" s="75" t="s">
        <v>98</v>
      </c>
      <c r="E256" s="76" t="s">
        <v>295</v>
      </c>
      <c r="F256" s="75"/>
      <c r="G256" s="54">
        <f>SUM(G257)</f>
        <v>48068450</v>
      </c>
      <c r="H256" s="54">
        <f t="shared" si="45"/>
        <v>48068450</v>
      </c>
      <c r="I256" s="54">
        <f t="shared" si="45"/>
        <v>48091300</v>
      </c>
    </row>
    <row r="257" spans="1:9" ht="47.25">
      <c r="A257" s="136" t="s">
        <v>136</v>
      </c>
      <c r="B257" s="75" t="s">
        <v>899</v>
      </c>
      <c r="C257" s="75" t="s">
        <v>72</v>
      </c>
      <c r="D257" s="75" t="s">
        <v>98</v>
      </c>
      <c r="E257" s="76" t="s">
        <v>392</v>
      </c>
      <c r="F257" s="75"/>
      <c r="G257" s="54">
        <f>SUM(G258)</f>
        <v>48068450</v>
      </c>
      <c r="H257" s="54">
        <f t="shared" si="45"/>
        <v>48068450</v>
      </c>
      <c r="I257" s="54">
        <f t="shared" si="45"/>
        <v>48091300</v>
      </c>
    </row>
    <row r="258" spans="1:9" ht="47.25">
      <c r="A258" s="133" t="s">
        <v>582</v>
      </c>
      <c r="B258" s="75" t="s">
        <v>899</v>
      </c>
      <c r="C258" s="75" t="s">
        <v>72</v>
      </c>
      <c r="D258" s="75" t="s">
        <v>98</v>
      </c>
      <c r="E258" s="76" t="s">
        <v>437</v>
      </c>
      <c r="F258" s="75"/>
      <c r="G258" s="54">
        <f>SUM(G259)</f>
        <v>48068450</v>
      </c>
      <c r="H258" s="54">
        <f t="shared" si="45"/>
        <v>48068450</v>
      </c>
      <c r="I258" s="54">
        <f t="shared" si="45"/>
        <v>48091300</v>
      </c>
    </row>
    <row r="259" spans="1:9" ht="47.25">
      <c r="A259" s="81" t="s">
        <v>139</v>
      </c>
      <c r="B259" s="75" t="s">
        <v>899</v>
      </c>
      <c r="C259" s="75" t="s">
        <v>72</v>
      </c>
      <c r="D259" s="75" t="s">
        <v>98</v>
      </c>
      <c r="E259" s="76" t="s">
        <v>437</v>
      </c>
      <c r="F259" s="75" t="s">
        <v>5</v>
      </c>
      <c r="G259" s="53">
        <v>48068450</v>
      </c>
      <c r="H259" s="53">
        <v>48068450</v>
      </c>
      <c r="I259" s="53">
        <v>48091300</v>
      </c>
    </row>
    <row r="260" spans="1:9" ht="15.75">
      <c r="A260" s="80" t="s">
        <v>83</v>
      </c>
      <c r="B260" s="71" t="s">
        <v>899</v>
      </c>
      <c r="C260" s="71" t="s">
        <v>72</v>
      </c>
      <c r="D260" s="71" t="s">
        <v>99</v>
      </c>
      <c r="E260" s="76"/>
      <c r="F260" s="71"/>
      <c r="G260" s="72">
        <f>SUM(G261)</f>
        <v>171704226.44999999</v>
      </c>
      <c r="H260" s="72">
        <f t="shared" ref="G260:I261" si="46">SUM(H261)</f>
        <v>175038024.44999999</v>
      </c>
      <c r="I260" s="72">
        <f t="shared" si="46"/>
        <v>180074153.44999999</v>
      </c>
    </row>
    <row r="261" spans="1:9" ht="47.25">
      <c r="A261" s="81" t="s">
        <v>745</v>
      </c>
      <c r="B261" s="75" t="s">
        <v>899</v>
      </c>
      <c r="C261" s="75" t="s">
        <v>72</v>
      </c>
      <c r="D261" s="75" t="s">
        <v>99</v>
      </c>
      <c r="E261" s="76" t="s">
        <v>284</v>
      </c>
      <c r="F261" s="71"/>
      <c r="G261" s="54">
        <f t="shared" si="46"/>
        <v>171704226.44999999</v>
      </c>
      <c r="H261" s="54">
        <f t="shared" si="46"/>
        <v>175038024.44999999</v>
      </c>
      <c r="I261" s="54">
        <f t="shared" si="46"/>
        <v>180074153.44999999</v>
      </c>
    </row>
    <row r="262" spans="1:9" ht="63">
      <c r="A262" s="81" t="s">
        <v>747</v>
      </c>
      <c r="B262" s="75" t="s">
        <v>899</v>
      </c>
      <c r="C262" s="75" t="s">
        <v>72</v>
      </c>
      <c r="D262" s="75" t="s">
        <v>99</v>
      </c>
      <c r="E262" s="76" t="s">
        <v>365</v>
      </c>
      <c r="F262" s="75"/>
      <c r="G262" s="54">
        <f>SUM(G263+G301+G307+G304)</f>
        <v>171704226.44999999</v>
      </c>
      <c r="H262" s="54">
        <f>SUM(H263+H301+H307+H304)</f>
        <v>175038024.44999999</v>
      </c>
      <c r="I262" s="54">
        <f>SUM(I263+I301+I307+I304)</f>
        <v>180074153.44999999</v>
      </c>
    </row>
    <row r="263" spans="1:9" ht="31.5">
      <c r="A263" s="81" t="s">
        <v>159</v>
      </c>
      <c r="B263" s="75" t="s">
        <v>899</v>
      </c>
      <c r="C263" s="75" t="s">
        <v>72</v>
      </c>
      <c r="D263" s="75" t="s">
        <v>99</v>
      </c>
      <c r="E263" s="76" t="s">
        <v>384</v>
      </c>
      <c r="F263" s="75"/>
      <c r="G263" s="54">
        <f>SUM(G264+G267+G270+G273++G276+G279+G282+G285+G288+G290+G298+G293+G295)</f>
        <v>153611726.44999999</v>
      </c>
      <c r="H263" s="54">
        <f t="shared" ref="H263:I263" si="47">SUM(H264+H267+H270+H273++H276+H279+H282+H285+H288+H290+H298+H293+H295)</f>
        <v>156945524.44999999</v>
      </c>
      <c r="I263" s="54">
        <f t="shared" si="47"/>
        <v>161981653.44999999</v>
      </c>
    </row>
    <row r="264" spans="1:9" ht="78.75">
      <c r="A264" s="127" t="s">
        <v>665</v>
      </c>
      <c r="B264" s="75" t="s">
        <v>899</v>
      </c>
      <c r="C264" s="75" t="s">
        <v>72</v>
      </c>
      <c r="D264" s="75" t="s">
        <v>99</v>
      </c>
      <c r="E264" s="76" t="s">
        <v>438</v>
      </c>
      <c r="F264" s="75"/>
      <c r="G264" s="54">
        <f>SUM(G265:G266)</f>
        <v>17456125</v>
      </c>
      <c r="H264" s="54">
        <f>SUM(H265:H266)</f>
        <v>18150425</v>
      </c>
      <c r="I264" s="54">
        <f>SUM(I265:I266)</f>
        <v>18872425</v>
      </c>
    </row>
    <row r="265" spans="1:9" ht="47.25">
      <c r="A265" s="132" t="s">
        <v>151</v>
      </c>
      <c r="B265" s="75" t="s">
        <v>899</v>
      </c>
      <c r="C265" s="75" t="s">
        <v>72</v>
      </c>
      <c r="D265" s="75" t="s">
        <v>99</v>
      </c>
      <c r="E265" s="76" t="s">
        <v>438</v>
      </c>
      <c r="F265" s="75" t="s">
        <v>87</v>
      </c>
      <c r="G265" s="48">
        <v>256125</v>
      </c>
      <c r="H265" s="48">
        <v>300425</v>
      </c>
      <c r="I265" s="48">
        <v>372425</v>
      </c>
    </row>
    <row r="266" spans="1:9" ht="31.5">
      <c r="A266" s="81" t="s">
        <v>32</v>
      </c>
      <c r="B266" s="75" t="s">
        <v>899</v>
      </c>
      <c r="C266" s="75" t="s">
        <v>72</v>
      </c>
      <c r="D266" s="75" t="s">
        <v>99</v>
      </c>
      <c r="E266" s="76" t="s">
        <v>438</v>
      </c>
      <c r="F266" s="75" t="s">
        <v>33</v>
      </c>
      <c r="G266" s="48">
        <v>17200000</v>
      </c>
      <c r="H266" s="48">
        <v>17850000</v>
      </c>
      <c r="I266" s="48">
        <v>18500000</v>
      </c>
    </row>
    <row r="267" spans="1:9" ht="78.75">
      <c r="A267" s="127" t="s">
        <v>668</v>
      </c>
      <c r="B267" s="75" t="s">
        <v>899</v>
      </c>
      <c r="C267" s="75" t="s">
        <v>72</v>
      </c>
      <c r="D267" s="75" t="s">
        <v>99</v>
      </c>
      <c r="E267" s="76" t="s">
        <v>385</v>
      </c>
      <c r="F267" s="75"/>
      <c r="G267" s="54">
        <f>SUM(G268:G269)</f>
        <v>534200</v>
      </c>
      <c r="H267" s="54">
        <f>SUM(H268:H269)</f>
        <v>554000</v>
      </c>
      <c r="I267" s="54">
        <f>SUM(I268:I269)</f>
        <v>574600</v>
      </c>
    </row>
    <row r="268" spans="1:9" ht="47.25">
      <c r="A268" s="132" t="s">
        <v>151</v>
      </c>
      <c r="B268" s="75" t="s">
        <v>899</v>
      </c>
      <c r="C268" s="75" t="s">
        <v>72</v>
      </c>
      <c r="D268" s="75" t="s">
        <v>99</v>
      </c>
      <c r="E268" s="76" t="s">
        <v>385</v>
      </c>
      <c r="F268" s="75" t="s">
        <v>87</v>
      </c>
      <c r="G268" s="48">
        <v>14200</v>
      </c>
      <c r="H268" s="48">
        <v>17000</v>
      </c>
      <c r="I268" s="48">
        <v>19600</v>
      </c>
    </row>
    <row r="269" spans="1:9" ht="31.5">
      <c r="A269" s="81" t="s">
        <v>32</v>
      </c>
      <c r="B269" s="75" t="s">
        <v>899</v>
      </c>
      <c r="C269" s="75" t="s">
        <v>72</v>
      </c>
      <c r="D269" s="75" t="s">
        <v>99</v>
      </c>
      <c r="E269" s="76" t="s">
        <v>385</v>
      </c>
      <c r="F269" s="75" t="s">
        <v>33</v>
      </c>
      <c r="G269" s="52">
        <v>520000</v>
      </c>
      <c r="H269" s="52">
        <v>537000</v>
      </c>
      <c r="I269" s="52">
        <v>555000</v>
      </c>
    </row>
    <row r="270" spans="1:9" ht="63">
      <c r="A270" s="127" t="s">
        <v>711</v>
      </c>
      <c r="B270" s="75" t="s">
        <v>899</v>
      </c>
      <c r="C270" s="75" t="s">
        <v>72</v>
      </c>
      <c r="D270" s="75" t="s">
        <v>99</v>
      </c>
      <c r="E270" s="76" t="s">
        <v>439</v>
      </c>
      <c r="F270" s="75"/>
      <c r="G270" s="54">
        <f>SUM(G271:G272)</f>
        <v>16108500</v>
      </c>
      <c r="H270" s="54">
        <f>SUM(H271:H272)</f>
        <v>16748800</v>
      </c>
      <c r="I270" s="54">
        <f>SUM(I271:I272)</f>
        <v>17414700</v>
      </c>
    </row>
    <row r="271" spans="1:9" ht="47.25">
      <c r="A271" s="132" t="s">
        <v>151</v>
      </c>
      <c r="B271" s="75" t="s">
        <v>899</v>
      </c>
      <c r="C271" s="75" t="s">
        <v>72</v>
      </c>
      <c r="D271" s="75" t="s">
        <v>99</v>
      </c>
      <c r="E271" s="76" t="s">
        <v>439</v>
      </c>
      <c r="F271" s="75" t="s">
        <v>87</v>
      </c>
      <c r="G271" s="48">
        <v>258500</v>
      </c>
      <c r="H271" s="48">
        <v>288800</v>
      </c>
      <c r="I271" s="48">
        <v>314700</v>
      </c>
    </row>
    <row r="272" spans="1:9" ht="31.5">
      <c r="A272" s="81" t="s">
        <v>32</v>
      </c>
      <c r="B272" s="75" t="s">
        <v>899</v>
      </c>
      <c r="C272" s="75" t="s">
        <v>72</v>
      </c>
      <c r="D272" s="75" t="s">
        <v>99</v>
      </c>
      <c r="E272" s="76" t="s">
        <v>439</v>
      </c>
      <c r="F272" s="75" t="s">
        <v>33</v>
      </c>
      <c r="G272" s="52">
        <v>15850000</v>
      </c>
      <c r="H272" s="52">
        <v>16460000</v>
      </c>
      <c r="I272" s="52">
        <v>17100000</v>
      </c>
    </row>
    <row r="273" spans="1:9" ht="173.25">
      <c r="A273" s="127" t="s">
        <v>671</v>
      </c>
      <c r="B273" s="75" t="s">
        <v>899</v>
      </c>
      <c r="C273" s="75" t="s">
        <v>72</v>
      </c>
      <c r="D273" s="75" t="s">
        <v>99</v>
      </c>
      <c r="E273" s="76" t="s">
        <v>386</v>
      </c>
      <c r="F273" s="75"/>
      <c r="G273" s="54">
        <f>SUM(G274:G275)</f>
        <v>50900</v>
      </c>
      <c r="H273" s="54">
        <f>SUM(H274:H275)</f>
        <v>52900</v>
      </c>
      <c r="I273" s="54">
        <f>SUM(I274:I275)</f>
        <v>55000</v>
      </c>
    </row>
    <row r="274" spans="1:9" ht="31.5">
      <c r="A274" s="81" t="s">
        <v>86</v>
      </c>
      <c r="B274" s="75" t="s">
        <v>899</v>
      </c>
      <c r="C274" s="75" t="s">
        <v>72</v>
      </c>
      <c r="D274" s="75" t="s">
        <v>99</v>
      </c>
      <c r="E274" s="76" t="s">
        <v>386</v>
      </c>
      <c r="F274" s="75" t="s">
        <v>87</v>
      </c>
      <c r="G274" s="52">
        <v>900</v>
      </c>
      <c r="H274" s="52">
        <v>1400</v>
      </c>
      <c r="I274" s="52">
        <v>2000</v>
      </c>
    </row>
    <row r="275" spans="1:9" ht="31.5">
      <c r="A275" s="81" t="s">
        <v>32</v>
      </c>
      <c r="B275" s="75" t="s">
        <v>899</v>
      </c>
      <c r="C275" s="75" t="s">
        <v>72</v>
      </c>
      <c r="D275" s="75" t="s">
        <v>99</v>
      </c>
      <c r="E275" s="76" t="s">
        <v>386</v>
      </c>
      <c r="F275" s="75" t="s">
        <v>33</v>
      </c>
      <c r="G275" s="52">
        <v>50000</v>
      </c>
      <c r="H275" s="52">
        <v>51500</v>
      </c>
      <c r="I275" s="52">
        <v>53000</v>
      </c>
    </row>
    <row r="276" spans="1:9" ht="173.25">
      <c r="A276" s="127" t="s">
        <v>674</v>
      </c>
      <c r="B276" s="75" t="s">
        <v>899</v>
      </c>
      <c r="C276" s="75" t="s">
        <v>72</v>
      </c>
      <c r="D276" s="75" t="s">
        <v>99</v>
      </c>
      <c r="E276" s="76" t="s">
        <v>387</v>
      </c>
      <c r="F276" s="75"/>
      <c r="G276" s="54">
        <f>SUM(G277:G278)</f>
        <v>981671.65</v>
      </c>
      <c r="H276" s="54">
        <f>SUM(H277:H278)</f>
        <v>981671.65</v>
      </c>
      <c r="I276" s="54">
        <f>SUM(I277:I278)</f>
        <v>981671.65</v>
      </c>
    </row>
    <row r="277" spans="1:9" ht="47.25">
      <c r="A277" s="132" t="s">
        <v>151</v>
      </c>
      <c r="B277" s="75" t="s">
        <v>899</v>
      </c>
      <c r="C277" s="75" t="s">
        <v>72</v>
      </c>
      <c r="D277" s="75" t="s">
        <v>99</v>
      </c>
      <c r="E277" s="76" t="s">
        <v>387</v>
      </c>
      <c r="F277" s="75" t="s">
        <v>87</v>
      </c>
      <c r="G277" s="48">
        <v>11671.65</v>
      </c>
      <c r="H277" s="48">
        <v>11671.65</v>
      </c>
      <c r="I277" s="48">
        <v>11671.65</v>
      </c>
    </row>
    <row r="278" spans="1:9" ht="31.5">
      <c r="A278" s="81" t="s">
        <v>32</v>
      </c>
      <c r="B278" s="75" t="s">
        <v>899</v>
      </c>
      <c r="C278" s="75" t="s">
        <v>72</v>
      </c>
      <c r="D278" s="75" t="s">
        <v>99</v>
      </c>
      <c r="E278" s="76" t="s">
        <v>387</v>
      </c>
      <c r="F278" s="75" t="s">
        <v>33</v>
      </c>
      <c r="G278" s="52">
        <v>970000</v>
      </c>
      <c r="H278" s="52">
        <v>970000</v>
      </c>
      <c r="I278" s="52">
        <v>970000</v>
      </c>
    </row>
    <row r="279" spans="1:9" ht="78.75">
      <c r="A279" s="127" t="s">
        <v>677</v>
      </c>
      <c r="B279" s="75" t="s">
        <v>899</v>
      </c>
      <c r="C279" s="75" t="s">
        <v>72</v>
      </c>
      <c r="D279" s="75" t="s">
        <v>99</v>
      </c>
      <c r="E279" s="76" t="s">
        <v>440</v>
      </c>
      <c r="F279" s="75"/>
      <c r="G279" s="54">
        <f>SUM(G280:G281)</f>
        <v>7725064.7999999998</v>
      </c>
      <c r="H279" s="54">
        <f>SUM(H280:H281)</f>
        <v>7725064.7999999998</v>
      </c>
      <c r="I279" s="54">
        <f>SUM(I280:I281)</f>
        <v>7725064.7999999998</v>
      </c>
    </row>
    <row r="280" spans="1:9" ht="47.25">
      <c r="A280" s="132" t="s">
        <v>151</v>
      </c>
      <c r="B280" s="75" t="s">
        <v>899</v>
      </c>
      <c r="C280" s="75" t="s">
        <v>72</v>
      </c>
      <c r="D280" s="75" t="s">
        <v>99</v>
      </c>
      <c r="E280" s="76" t="s">
        <v>440</v>
      </c>
      <c r="F280" s="75" t="s">
        <v>87</v>
      </c>
      <c r="G280" s="52">
        <v>175064.8</v>
      </c>
      <c r="H280" s="52">
        <v>175064.8</v>
      </c>
      <c r="I280" s="52">
        <v>175064.8</v>
      </c>
    </row>
    <row r="281" spans="1:9" ht="31.5">
      <c r="A281" s="81" t="s">
        <v>32</v>
      </c>
      <c r="B281" s="75" t="s">
        <v>899</v>
      </c>
      <c r="C281" s="75" t="s">
        <v>72</v>
      </c>
      <c r="D281" s="75" t="s">
        <v>99</v>
      </c>
      <c r="E281" s="76" t="s">
        <v>440</v>
      </c>
      <c r="F281" s="75" t="s">
        <v>33</v>
      </c>
      <c r="G281" s="52">
        <v>7550000</v>
      </c>
      <c r="H281" s="52">
        <v>7550000</v>
      </c>
      <c r="I281" s="52">
        <v>7550000</v>
      </c>
    </row>
    <row r="282" spans="1:9" ht="110.25">
      <c r="A282" s="127" t="s">
        <v>680</v>
      </c>
      <c r="B282" s="75" t="s">
        <v>899</v>
      </c>
      <c r="C282" s="75" t="s">
        <v>72</v>
      </c>
      <c r="D282" s="75" t="s">
        <v>99</v>
      </c>
      <c r="E282" s="76" t="s">
        <v>441</v>
      </c>
      <c r="F282" s="75"/>
      <c r="G282" s="54">
        <f>SUM(G283:G284)</f>
        <v>81210300</v>
      </c>
      <c r="H282" s="54">
        <f>SUM(H283:H284)</f>
        <v>84447400</v>
      </c>
      <c r="I282" s="54">
        <f>SUM(I283:I284)</f>
        <v>87814560</v>
      </c>
    </row>
    <row r="283" spans="1:9" ht="47.25">
      <c r="A283" s="132" t="s">
        <v>151</v>
      </c>
      <c r="B283" s="75" t="s">
        <v>899</v>
      </c>
      <c r="C283" s="75" t="s">
        <v>72</v>
      </c>
      <c r="D283" s="75" t="s">
        <v>99</v>
      </c>
      <c r="E283" s="76" t="s">
        <v>441</v>
      </c>
      <c r="F283" s="75" t="s">
        <v>87</v>
      </c>
      <c r="G283" s="48">
        <v>517300</v>
      </c>
      <c r="H283" s="48">
        <v>697400</v>
      </c>
      <c r="I283" s="48">
        <v>714560</v>
      </c>
    </row>
    <row r="284" spans="1:9" ht="31.5">
      <c r="A284" s="81" t="s">
        <v>32</v>
      </c>
      <c r="B284" s="75" t="s">
        <v>899</v>
      </c>
      <c r="C284" s="75" t="s">
        <v>72</v>
      </c>
      <c r="D284" s="75" t="s">
        <v>99</v>
      </c>
      <c r="E284" s="76" t="s">
        <v>441</v>
      </c>
      <c r="F284" s="75" t="s">
        <v>33</v>
      </c>
      <c r="G284" s="48">
        <v>80693000</v>
      </c>
      <c r="H284" s="48">
        <v>83750000</v>
      </c>
      <c r="I284" s="48">
        <v>87100000</v>
      </c>
    </row>
    <row r="285" spans="1:9" ht="78.75">
      <c r="A285" s="127" t="s">
        <v>683</v>
      </c>
      <c r="B285" s="75" t="s">
        <v>899</v>
      </c>
      <c r="C285" s="75" t="s">
        <v>72</v>
      </c>
      <c r="D285" s="75" t="s">
        <v>99</v>
      </c>
      <c r="E285" s="76" t="s">
        <v>442</v>
      </c>
      <c r="F285" s="75"/>
      <c r="G285" s="54">
        <f>SUM(G286:G287)</f>
        <v>1001200</v>
      </c>
      <c r="H285" s="54">
        <f>SUM(H286:H287)</f>
        <v>1001200</v>
      </c>
      <c r="I285" s="54">
        <f>SUM(I286:I287)</f>
        <v>1001200</v>
      </c>
    </row>
    <row r="286" spans="1:9" ht="47.25">
      <c r="A286" s="132" t="s">
        <v>151</v>
      </c>
      <c r="B286" s="75" t="s">
        <v>899</v>
      </c>
      <c r="C286" s="75" t="s">
        <v>72</v>
      </c>
      <c r="D286" s="75" t="s">
        <v>99</v>
      </c>
      <c r="E286" s="76" t="s">
        <v>442</v>
      </c>
      <c r="F286" s="75" t="s">
        <v>87</v>
      </c>
      <c r="G286" s="52">
        <v>1200</v>
      </c>
      <c r="H286" s="52">
        <v>1200</v>
      </c>
      <c r="I286" s="52">
        <v>1200</v>
      </c>
    </row>
    <row r="287" spans="1:9" ht="31.5">
      <c r="A287" s="81" t="s">
        <v>32</v>
      </c>
      <c r="B287" s="75" t="s">
        <v>899</v>
      </c>
      <c r="C287" s="75" t="s">
        <v>72</v>
      </c>
      <c r="D287" s="75" t="s">
        <v>99</v>
      </c>
      <c r="E287" s="76" t="s">
        <v>442</v>
      </c>
      <c r="F287" s="75" t="s">
        <v>33</v>
      </c>
      <c r="G287" s="52">
        <v>1000000</v>
      </c>
      <c r="H287" s="52">
        <v>1000000</v>
      </c>
      <c r="I287" s="52">
        <v>1000000</v>
      </c>
    </row>
    <row r="288" spans="1:9" ht="78.75">
      <c r="A288" s="127" t="s">
        <v>686</v>
      </c>
      <c r="B288" s="75" t="s">
        <v>899</v>
      </c>
      <c r="C288" s="75" t="s">
        <v>72</v>
      </c>
      <c r="D288" s="75" t="s">
        <v>99</v>
      </c>
      <c r="E288" s="76" t="s">
        <v>443</v>
      </c>
      <c r="F288" s="75"/>
      <c r="G288" s="54">
        <f>SUM(G289:G289)</f>
        <v>100</v>
      </c>
      <c r="H288" s="54">
        <f>SUM(H289:H289)</f>
        <v>100</v>
      </c>
      <c r="I288" s="54">
        <f>SUM(I289:I289)</f>
        <v>100</v>
      </c>
    </row>
    <row r="289" spans="1:9" ht="31.5">
      <c r="A289" s="81" t="s">
        <v>32</v>
      </c>
      <c r="B289" s="75" t="s">
        <v>899</v>
      </c>
      <c r="C289" s="75" t="s">
        <v>72</v>
      </c>
      <c r="D289" s="75" t="s">
        <v>99</v>
      </c>
      <c r="E289" s="76" t="s">
        <v>443</v>
      </c>
      <c r="F289" s="75" t="s">
        <v>33</v>
      </c>
      <c r="G289" s="91">
        <v>100</v>
      </c>
      <c r="H289" s="91">
        <v>100</v>
      </c>
      <c r="I289" s="91">
        <v>100</v>
      </c>
    </row>
    <row r="290" spans="1:9" ht="126">
      <c r="A290" s="127" t="s">
        <v>688</v>
      </c>
      <c r="B290" s="75" t="s">
        <v>899</v>
      </c>
      <c r="C290" s="75" t="s">
        <v>72</v>
      </c>
      <c r="D290" s="75" t="s">
        <v>99</v>
      </c>
      <c r="E290" s="76" t="s">
        <v>444</v>
      </c>
      <c r="F290" s="75"/>
      <c r="G290" s="54">
        <f>SUM(G291:G292)</f>
        <v>2518400</v>
      </c>
      <c r="H290" s="54">
        <f>SUM(H291:H292)</f>
        <v>2618000</v>
      </c>
      <c r="I290" s="54">
        <f>SUM(I291:I292)</f>
        <v>2721500</v>
      </c>
    </row>
    <row r="291" spans="1:9" ht="47.25">
      <c r="A291" s="132" t="s">
        <v>151</v>
      </c>
      <c r="B291" s="75" t="s">
        <v>899</v>
      </c>
      <c r="C291" s="75" t="s">
        <v>72</v>
      </c>
      <c r="D291" s="75" t="s">
        <v>99</v>
      </c>
      <c r="E291" s="76" t="s">
        <v>444</v>
      </c>
      <c r="F291" s="75" t="s">
        <v>87</v>
      </c>
      <c r="G291" s="48">
        <v>33000</v>
      </c>
      <c r="H291" s="48">
        <v>45000</v>
      </c>
      <c r="I291" s="48">
        <v>50000</v>
      </c>
    </row>
    <row r="292" spans="1:9" ht="31.5">
      <c r="A292" s="81" t="s">
        <v>32</v>
      </c>
      <c r="B292" s="75" t="s">
        <v>899</v>
      </c>
      <c r="C292" s="75" t="s">
        <v>72</v>
      </c>
      <c r="D292" s="75" t="s">
        <v>99</v>
      </c>
      <c r="E292" s="76" t="s">
        <v>444</v>
      </c>
      <c r="F292" s="75" t="s">
        <v>33</v>
      </c>
      <c r="G292" s="52">
        <v>2485400</v>
      </c>
      <c r="H292" s="52">
        <v>2573000</v>
      </c>
      <c r="I292" s="52">
        <v>2671500</v>
      </c>
    </row>
    <row r="293" spans="1:9" ht="157.5">
      <c r="A293" s="137" t="s">
        <v>610</v>
      </c>
      <c r="B293" s="75" t="s">
        <v>899</v>
      </c>
      <c r="C293" s="76" t="s">
        <v>72</v>
      </c>
      <c r="D293" s="76" t="s">
        <v>99</v>
      </c>
      <c r="E293" s="76" t="s">
        <v>611</v>
      </c>
      <c r="F293" s="76"/>
      <c r="G293" s="54">
        <f>SUM(G294:G294)</f>
        <v>1500000</v>
      </c>
      <c r="H293" s="91"/>
      <c r="I293" s="91"/>
    </row>
    <row r="294" spans="1:9" ht="31.5">
      <c r="A294" s="132" t="s">
        <v>32</v>
      </c>
      <c r="B294" s="75" t="s">
        <v>899</v>
      </c>
      <c r="C294" s="76" t="s">
        <v>72</v>
      </c>
      <c r="D294" s="76" t="s">
        <v>99</v>
      </c>
      <c r="E294" s="76" t="s">
        <v>611</v>
      </c>
      <c r="F294" s="76" t="s">
        <v>33</v>
      </c>
      <c r="G294" s="91">
        <v>1500000</v>
      </c>
      <c r="H294" s="91"/>
      <c r="I294" s="91"/>
    </row>
    <row r="295" spans="1:9" ht="78.75">
      <c r="A295" s="123" t="s">
        <v>625</v>
      </c>
      <c r="B295" s="75" t="s">
        <v>899</v>
      </c>
      <c r="C295" s="112" t="s">
        <v>72</v>
      </c>
      <c r="D295" s="112" t="s">
        <v>99</v>
      </c>
      <c r="E295" s="31" t="s">
        <v>626</v>
      </c>
      <c r="F295" s="112"/>
      <c r="G295" s="56">
        <f>SUM(G296:G297)</f>
        <v>3883365</v>
      </c>
      <c r="H295" s="56">
        <f>SUM(H296:H297)</f>
        <v>4036463</v>
      </c>
      <c r="I295" s="56">
        <f>SUM(I296:I297)</f>
        <v>4195532</v>
      </c>
    </row>
    <row r="296" spans="1:9" ht="47.25">
      <c r="A296" s="138" t="s">
        <v>151</v>
      </c>
      <c r="B296" s="75" t="s">
        <v>899</v>
      </c>
      <c r="C296" s="112" t="s">
        <v>72</v>
      </c>
      <c r="D296" s="112" t="s">
        <v>99</v>
      </c>
      <c r="E296" s="31" t="s">
        <v>626</v>
      </c>
      <c r="F296" s="112" t="s">
        <v>87</v>
      </c>
      <c r="G296" s="52">
        <v>83365</v>
      </c>
      <c r="H296" s="52">
        <v>86463</v>
      </c>
      <c r="I296" s="52">
        <v>95532</v>
      </c>
    </row>
    <row r="297" spans="1:9" ht="31.5">
      <c r="A297" s="123" t="s">
        <v>32</v>
      </c>
      <c r="B297" s="75" t="s">
        <v>899</v>
      </c>
      <c r="C297" s="112" t="s">
        <v>72</v>
      </c>
      <c r="D297" s="112" t="s">
        <v>99</v>
      </c>
      <c r="E297" s="31" t="s">
        <v>626</v>
      </c>
      <c r="F297" s="112" t="s">
        <v>33</v>
      </c>
      <c r="G297" s="52">
        <v>3800000</v>
      </c>
      <c r="H297" s="52">
        <v>3950000</v>
      </c>
      <c r="I297" s="52">
        <v>4100000</v>
      </c>
    </row>
    <row r="298" spans="1:9" ht="63">
      <c r="A298" s="81" t="s">
        <v>88</v>
      </c>
      <c r="B298" s="75" t="s">
        <v>899</v>
      </c>
      <c r="C298" s="75" t="s">
        <v>72</v>
      </c>
      <c r="D298" s="75" t="s">
        <v>99</v>
      </c>
      <c r="E298" s="76" t="s">
        <v>389</v>
      </c>
      <c r="F298" s="75"/>
      <c r="G298" s="54">
        <f>SUM(G299:G300)</f>
        <v>20641900</v>
      </c>
      <c r="H298" s="54">
        <f>SUM(H299:H300)</f>
        <v>20629500</v>
      </c>
      <c r="I298" s="54">
        <f>SUM(I299:I300)</f>
        <v>20625300</v>
      </c>
    </row>
    <row r="299" spans="1:9" ht="47.25">
      <c r="A299" s="132" t="s">
        <v>151</v>
      </c>
      <c r="B299" s="75" t="s">
        <v>899</v>
      </c>
      <c r="C299" s="75" t="s">
        <v>72</v>
      </c>
      <c r="D299" s="75" t="s">
        <v>99</v>
      </c>
      <c r="E299" s="76" t="s">
        <v>389</v>
      </c>
      <c r="F299" s="75" t="s">
        <v>87</v>
      </c>
      <c r="G299" s="52">
        <v>41900</v>
      </c>
      <c r="H299" s="52">
        <v>49500</v>
      </c>
      <c r="I299" s="52">
        <v>55300</v>
      </c>
    </row>
    <row r="300" spans="1:9" ht="31.5">
      <c r="A300" s="81" t="s">
        <v>32</v>
      </c>
      <c r="B300" s="75" t="s">
        <v>899</v>
      </c>
      <c r="C300" s="75" t="s">
        <v>72</v>
      </c>
      <c r="D300" s="75" t="s">
        <v>99</v>
      </c>
      <c r="E300" s="76" t="s">
        <v>389</v>
      </c>
      <c r="F300" s="75" t="s">
        <v>33</v>
      </c>
      <c r="G300" s="52">
        <v>20600000</v>
      </c>
      <c r="H300" s="52">
        <v>20580000</v>
      </c>
      <c r="I300" s="52">
        <v>20570000</v>
      </c>
    </row>
    <row r="301" spans="1:9" ht="31.5">
      <c r="A301" s="81" t="s">
        <v>113</v>
      </c>
      <c r="B301" s="75" t="s">
        <v>899</v>
      </c>
      <c r="C301" s="75" t="s">
        <v>72</v>
      </c>
      <c r="D301" s="75" t="s">
        <v>99</v>
      </c>
      <c r="E301" s="76" t="s">
        <v>288</v>
      </c>
      <c r="F301" s="75"/>
      <c r="G301" s="54">
        <f t="shared" ref="G301:I302" si="48">SUM(G302)</f>
        <v>372000</v>
      </c>
      <c r="H301" s="54">
        <f t="shared" si="48"/>
        <v>372000</v>
      </c>
      <c r="I301" s="54">
        <f t="shared" si="48"/>
        <v>372000</v>
      </c>
    </row>
    <row r="302" spans="1:9" ht="31.5">
      <c r="A302" s="81" t="s">
        <v>128</v>
      </c>
      <c r="B302" s="75" t="s">
        <v>899</v>
      </c>
      <c r="C302" s="75" t="s">
        <v>72</v>
      </c>
      <c r="D302" s="75" t="s">
        <v>99</v>
      </c>
      <c r="E302" s="76" t="s">
        <v>289</v>
      </c>
      <c r="F302" s="75"/>
      <c r="G302" s="54">
        <f t="shared" si="48"/>
        <v>372000</v>
      </c>
      <c r="H302" s="54">
        <f t="shared" si="48"/>
        <v>372000</v>
      </c>
      <c r="I302" s="54">
        <f t="shared" si="48"/>
        <v>372000</v>
      </c>
    </row>
    <row r="303" spans="1:9" ht="47.25">
      <c r="A303" s="132" t="s">
        <v>151</v>
      </c>
      <c r="B303" s="75" t="s">
        <v>899</v>
      </c>
      <c r="C303" s="75" t="s">
        <v>72</v>
      </c>
      <c r="D303" s="75" t="s">
        <v>99</v>
      </c>
      <c r="E303" s="76" t="s">
        <v>289</v>
      </c>
      <c r="F303" s="75" t="s">
        <v>87</v>
      </c>
      <c r="G303" s="54">
        <v>372000</v>
      </c>
      <c r="H303" s="54">
        <v>372000</v>
      </c>
      <c r="I303" s="54">
        <v>372000</v>
      </c>
    </row>
    <row r="304" spans="1:9" ht="31.5">
      <c r="A304" s="133" t="s">
        <v>11</v>
      </c>
      <c r="B304" s="75" t="s">
        <v>899</v>
      </c>
      <c r="C304" s="75" t="s">
        <v>72</v>
      </c>
      <c r="D304" s="75" t="s">
        <v>99</v>
      </c>
      <c r="E304" s="76" t="s">
        <v>290</v>
      </c>
      <c r="F304" s="75"/>
      <c r="G304" s="54">
        <f t="shared" ref="G304:I305" si="49">SUM(G305)</f>
        <v>400000</v>
      </c>
      <c r="H304" s="54">
        <f t="shared" si="49"/>
        <v>400000</v>
      </c>
      <c r="I304" s="54">
        <f t="shared" si="49"/>
        <v>400000</v>
      </c>
    </row>
    <row r="305" spans="1:9" ht="47.25">
      <c r="A305" s="81" t="s">
        <v>129</v>
      </c>
      <c r="B305" s="75" t="s">
        <v>899</v>
      </c>
      <c r="C305" s="75" t="s">
        <v>72</v>
      </c>
      <c r="D305" s="75" t="s">
        <v>99</v>
      </c>
      <c r="E305" s="76" t="s">
        <v>291</v>
      </c>
      <c r="F305" s="75"/>
      <c r="G305" s="54">
        <f t="shared" si="49"/>
        <v>400000</v>
      </c>
      <c r="H305" s="54">
        <f t="shared" si="49"/>
        <v>400000</v>
      </c>
      <c r="I305" s="54">
        <f t="shared" si="49"/>
        <v>400000</v>
      </c>
    </row>
    <row r="306" spans="1:9" ht="47.25">
      <c r="A306" s="81" t="s">
        <v>139</v>
      </c>
      <c r="B306" s="75" t="s">
        <v>899</v>
      </c>
      <c r="C306" s="75" t="s">
        <v>72</v>
      </c>
      <c r="D306" s="75" t="s">
        <v>99</v>
      </c>
      <c r="E306" s="76" t="s">
        <v>291</v>
      </c>
      <c r="F306" s="75" t="s">
        <v>5</v>
      </c>
      <c r="G306" s="54">
        <v>400000</v>
      </c>
      <c r="H306" s="54">
        <v>400000</v>
      </c>
      <c r="I306" s="54">
        <v>400000</v>
      </c>
    </row>
    <row r="307" spans="1:9" ht="47.25">
      <c r="A307" s="81" t="s">
        <v>114</v>
      </c>
      <c r="B307" s="75" t="s">
        <v>899</v>
      </c>
      <c r="C307" s="75" t="s">
        <v>72</v>
      </c>
      <c r="D307" s="75" t="s">
        <v>99</v>
      </c>
      <c r="E307" s="76" t="s">
        <v>396</v>
      </c>
      <c r="F307" s="75"/>
      <c r="G307" s="54">
        <f>SUM(G308)</f>
        <v>17320500</v>
      </c>
      <c r="H307" s="54">
        <f>SUM(H308)</f>
        <v>17320500</v>
      </c>
      <c r="I307" s="54">
        <f>SUM(I308)</f>
        <v>17320500</v>
      </c>
    </row>
    <row r="308" spans="1:9" ht="126">
      <c r="A308" s="95" t="s">
        <v>929</v>
      </c>
      <c r="B308" s="75" t="s">
        <v>899</v>
      </c>
      <c r="C308" s="75" t="s">
        <v>72</v>
      </c>
      <c r="D308" s="75" t="s">
        <v>99</v>
      </c>
      <c r="E308" s="76" t="s">
        <v>397</v>
      </c>
      <c r="F308" s="75"/>
      <c r="G308" s="54">
        <f>SUM(G309:G309)</f>
        <v>17320500</v>
      </c>
      <c r="H308" s="54">
        <f>SUM(H309:H309)</f>
        <v>17320500</v>
      </c>
      <c r="I308" s="54">
        <f>SUM(I309:I309)</f>
        <v>17320500</v>
      </c>
    </row>
    <row r="309" spans="1:9" ht="31.5">
      <c r="A309" s="81" t="s">
        <v>32</v>
      </c>
      <c r="B309" s="75" t="s">
        <v>899</v>
      </c>
      <c r="C309" s="75" t="s">
        <v>72</v>
      </c>
      <c r="D309" s="75" t="s">
        <v>99</v>
      </c>
      <c r="E309" s="76" t="s">
        <v>397</v>
      </c>
      <c r="F309" s="75" t="s">
        <v>33</v>
      </c>
      <c r="G309" s="52">
        <v>17320500</v>
      </c>
      <c r="H309" s="52">
        <v>17320500</v>
      </c>
      <c r="I309" s="52">
        <v>17320500</v>
      </c>
    </row>
    <row r="310" spans="1:9" ht="15.75">
      <c r="A310" s="80" t="s">
        <v>19</v>
      </c>
      <c r="B310" s="71" t="s">
        <v>899</v>
      </c>
      <c r="C310" s="71" t="s">
        <v>72</v>
      </c>
      <c r="D310" s="71" t="s">
        <v>101</v>
      </c>
      <c r="E310" s="70"/>
      <c r="F310" s="71"/>
      <c r="G310" s="72">
        <f t="shared" ref="G310:I311" si="50">SUM(G311)</f>
        <v>99584224.829999998</v>
      </c>
      <c r="H310" s="72">
        <f t="shared" si="50"/>
        <v>102397889.56</v>
      </c>
      <c r="I310" s="72">
        <f t="shared" si="50"/>
        <v>105679260.69</v>
      </c>
    </row>
    <row r="311" spans="1:9" ht="47.25">
      <c r="A311" s="81" t="s">
        <v>745</v>
      </c>
      <c r="B311" s="75" t="s">
        <v>899</v>
      </c>
      <c r="C311" s="75" t="s">
        <v>72</v>
      </c>
      <c r="D311" s="75" t="s">
        <v>101</v>
      </c>
      <c r="E311" s="76" t="s">
        <v>284</v>
      </c>
      <c r="F311" s="71"/>
      <c r="G311" s="72">
        <f t="shared" si="50"/>
        <v>99584224.829999998</v>
      </c>
      <c r="H311" s="72">
        <f t="shared" si="50"/>
        <v>102397889.56</v>
      </c>
      <c r="I311" s="72">
        <f t="shared" si="50"/>
        <v>105679260.69</v>
      </c>
    </row>
    <row r="312" spans="1:9" ht="47.25">
      <c r="A312" s="81" t="s">
        <v>746</v>
      </c>
      <c r="B312" s="75" t="s">
        <v>899</v>
      </c>
      <c r="C312" s="75" t="s">
        <v>72</v>
      </c>
      <c r="D312" s="75" t="s">
        <v>101</v>
      </c>
      <c r="E312" s="76" t="s">
        <v>285</v>
      </c>
      <c r="F312" s="71"/>
      <c r="G312" s="72">
        <f>SUM(G313+G331+G326)</f>
        <v>99584224.829999998</v>
      </c>
      <c r="H312" s="72">
        <f t="shared" ref="H312:I312" si="51">SUM(H313+H331+H326)</f>
        <v>102397889.56</v>
      </c>
      <c r="I312" s="72">
        <f t="shared" si="51"/>
        <v>105679260.69</v>
      </c>
    </row>
    <row r="313" spans="1:9" ht="31.5">
      <c r="A313" s="81" t="s">
        <v>159</v>
      </c>
      <c r="B313" s="75" t="s">
        <v>899</v>
      </c>
      <c r="C313" s="75" t="s">
        <v>72</v>
      </c>
      <c r="D313" s="75" t="s">
        <v>101</v>
      </c>
      <c r="E313" s="76" t="s">
        <v>381</v>
      </c>
      <c r="F313" s="71"/>
      <c r="G313" s="54">
        <f>SUM(G314+G317+G320+G323)</f>
        <v>72165824.829999998</v>
      </c>
      <c r="H313" s="54">
        <f t="shared" ref="H313:I313" si="52">SUM(H314+H317+H320+H323)</f>
        <v>74819589.560000002</v>
      </c>
      <c r="I313" s="54">
        <f t="shared" si="52"/>
        <v>77950060.689999998</v>
      </c>
    </row>
    <row r="314" spans="1:9" ht="63">
      <c r="A314" s="123" t="s">
        <v>691</v>
      </c>
      <c r="B314" s="75" t="s">
        <v>899</v>
      </c>
      <c r="C314" s="75" t="s">
        <v>72</v>
      </c>
      <c r="D314" s="75" t="s">
        <v>101</v>
      </c>
      <c r="E314" s="76" t="s">
        <v>692</v>
      </c>
      <c r="F314" s="75"/>
      <c r="G314" s="54">
        <f>SUM(G315:G316)</f>
        <v>2318600</v>
      </c>
      <c r="H314" s="54">
        <f>SUM(H315:H316)</f>
        <v>2411000</v>
      </c>
      <c r="I314" s="54">
        <f>SUM(I315:I316)</f>
        <v>2507100</v>
      </c>
    </row>
    <row r="315" spans="1:9" ht="47.25">
      <c r="A315" s="132" t="s">
        <v>151</v>
      </c>
      <c r="B315" s="75" t="s">
        <v>899</v>
      </c>
      <c r="C315" s="75" t="s">
        <v>72</v>
      </c>
      <c r="D315" s="75" t="s">
        <v>101</v>
      </c>
      <c r="E315" s="76" t="s">
        <v>692</v>
      </c>
      <c r="F315" s="75" t="s">
        <v>87</v>
      </c>
      <c r="G315" s="52">
        <v>68600</v>
      </c>
      <c r="H315" s="52">
        <v>61000</v>
      </c>
      <c r="I315" s="52">
        <v>107100</v>
      </c>
    </row>
    <row r="316" spans="1:9" ht="31.5">
      <c r="A316" s="81" t="s">
        <v>32</v>
      </c>
      <c r="B316" s="75" t="s">
        <v>899</v>
      </c>
      <c r="C316" s="75" t="s">
        <v>72</v>
      </c>
      <c r="D316" s="75" t="s">
        <v>101</v>
      </c>
      <c r="E316" s="76" t="s">
        <v>692</v>
      </c>
      <c r="F316" s="75" t="s">
        <v>33</v>
      </c>
      <c r="G316" s="52">
        <v>2250000</v>
      </c>
      <c r="H316" s="52">
        <v>2350000</v>
      </c>
      <c r="I316" s="52">
        <v>2400000</v>
      </c>
    </row>
    <row r="317" spans="1:9" ht="47.25">
      <c r="A317" s="127" t="s">
        <v>695</v>
      </c>
      <c r="B317" s="75" t="s">
        <v>899</v>
      </c>
      <c r="C317" s="75" t="s">
        <v>72</v>
      </c>
      <c r="D317" s="75" t="s">
        <v>101</v>
      </c>
      <c r="E317" s="76" t="s">
        <v>446</v>
      </c>
      <c r="F317" s="71"/>
      <c r="G317" s="54">
        <f>SUM(G318:G319)</f>
        <v>5404144.8300000001</v>
      </c>
      <c r="H317" s="54">
        <f>SUM(H318:H319)</f>
        <v>5452009.5599999996</v>
      </c>
      <c r="I317" s="54">
        <f>SUM(I318:I319)</f>
        <v>5872380.6900000004</v>
      </c>
    </row>
    <row r="318" spans="1:9" ht="47.25">
      <c r="A318" s="132" t="s">
        <v>151</v>
      </c>
      <c r="B318" s="75" t="s">
        <v>899</v>
      </c>
      <c r="C318" s="75" t="s">
        <v>72</v>
      </c>
      <c r="D318" s="75" t="s">
        <v>101</v>
      </c>
      <c r="E318" s="76" t="s">
        <v>446</v>
      </c>
      <c r="F318" s="75" t="s">
        <v>87</v>
      </c>
      <c r="G318" s="52">
        <v>104144.83</v>
      </c>
      <c r="H318" s="52">
        <v>102009.56</v>
      </c>
      <c r="I318" s="52">
        <v>172380.69</v>
      </c>
    </row>
    <row r="319" spans="1:9" ht="31.5">
      <c r="A319" s="81" t="s">
        <v>32</v>
      </c>
      <c r="B319" s="75" t="s">
        <v>899</v>
      </c>
      <c r="C319" s="75" t="s">
        <v>72</v>
      </c>
      <c r="D319" s="75" t="s">
        <v>101</v>
      </c>
      <c r="E319" s="76" t="s">
        <v>446</v>
      </c>
      <c r="F319" s="75" t="s">
        <v>33</v>
      </c>
      <c r="G319" s="52">
        <v>5300000</v>
      </c>
      <c r="H319" s="52">
        <v>5350000</v>
      </c>
      <c r="I319" s="52">
        <v>5700000</v>
      </c>
    </row>
    <row r="320" spans="1:9" ht="78.75">
      <c r="A320" s="127" t="s">
        <v>698</v>
      </c>
      <c r="B320" s="75" t="s">
        <v>899</v>
      </c>
      <c r="C320" s="75" t="s">
        <v>72</v>
      </c>
      <c r="D320" s="75" t="s">
        <v>101</v>
      </c>
      <c r="E320" s="76" t="s">
        <v>447</v>
      </c>
      <c r="F320" s="71"/>
      <c r="G320" s="54">
        <f>SUM(G321:G322)</f>
        <v>26514200</v>
      </c>
      <c r="H320" s="54">
        <f>SUM(H321:H322)</f>
        <v>27571200</v>
      </c>
      <c r="I320" s="54">
        <f>SUM(I321:I322)</f>
        <v>28670500</v>
      </c>
    </row>
    <row r="321" spans="1:9" ht="47.25">
      <c r="A321" s="132" t="s">
        <v>151</v>
      </c>
      <c r="B321" s="75" t="s">
        <v>899</v>
      </c>
      <c r="C321" s="75" t="s">
        <v>72</v>
      </c>
      <c r="D321" s="75" t="s">
        <v>101</v>
      </c>
      <c r="E321" s="76" t="s">
        <v>447</v>
      </c>
      <c r="F321" s="75" t="s">
        <v>87</v>
      </c>
      <c r="G321" s="52">
        <v>414200</v>
      </c>
      <c r="H321" s="52">
        <v>571200</v>
      </c>
      <c r="I321" s="52">
        <v>670500</v>
      </c>
    </row>
    <row r="322" spans="1:9" ht="31.5">
      <c r="A322" s="81" t="s">
        <v>32</v>
      </c>
      <c r="B322" s="75" t="s">
        <v>899</v>
      </c>
      <c r="C322" s="75" t="s">
        <v>72</v>
      </c>
      <c r="D322" s="75" t="s">
        <v>101</v>
      </c>
      <c r="E322" s="76" t="s">
        <v>447</v>
      </c>
      <c r="F322" s="75" t="s">
        <v>33</v>
      </c>
      <c r="G322" s="52">
        <v>26100000</v>
      </c>
      <c r="H322" s="52">
        <v>27000000</v>
      </c>
      <c r="I322" s="52">
        <v>28000000</v>
      </c>
    </row>
    <row r="323" spans="1:9" ht="126">
      <c r="A323" s="174" t="s">
        <v>714</v>
      </c>
      <c r="B323" s="75" t="s">
        <v>899</v>
      </c>
      <c r="C323" s="75" t="s">
        <v>72</v>
      </c>
      <c r="D323" s="75" t="s">
        <v>101</v>
      </c>
      <c r="E323" s="76" t="s">
        <v>445</v>
      </c>
      <c r="F323" s="71"/>
      <c r="G323" s="54">
        <f>SUM(G324:G325)</f>
        <v>37928880</v>
      </c>
      <c r="H323" s="54">
        <f>SUM(H324:H325)</f>
        <v>39385380</v>
      </c>
      <c r="I323" s="54">
        <f>SUM(I324:I325)</f>
        <v>40900080</v>
      </c>
    </row>
    <row r="324" spans="1:9" ht="47.25">
      <c r="A324" s="132" t="s">
        <v>151</v>
      </c>
      <c r="B324" s="75" t="s">
        <v>899</v>
      </c>
      <c r="C324" s="75" t="s">
        <v>72</v>
      </c>
      <c r="D324" s="75" t="s">
        <v>101</v>
      </c>
      <c r="E324" s="76" t="s">
        <v>445</v>
      </c>
      <c r="F324" s="75" t="s">
        <v>87</v>
      </c>
      <c r="G324" s="52">
        <v>428880</v>
      </c>
      <c r="H324" s="52">
        <v>585380</v>
      </c>
      <c r="I324" s="52">
        <v>700080</v>
      </c>
    </row>
    <row r="325" spans="1:9" ht="31.5">
      <c r="A325" s="81" t="s">
        <v>32</v>
      </c>
      <c r="B325" s="75" t="s">
        <v>899</v>
      </c>
      <c r="C325" s="75" t="s">
        <v>72</v>
      </c>
      <c r="D325" s="75" t="s">
        <v>101</v>
      </c>
      <c r="E325" s="76" t="s">
        <v>445</v>
      </c>
      <c r="F325" s="75" t="s">
        <v>33</v>
      </c>
      <c r="G325" s="48">
        <v>37500000</v>
      </c>
      <c r="H325" s="48">
        <v>38800000</v>
      </c>
      <c r="I325" s="48">
        <v>40200000</v>
      </c>
    </row>
    <row r="326" spans="1:9" ht="31.5">
      <c r="A326" s="81" t="s">
        <v>113</v>
      </c>
      <c r="B326" s="75" t="s">
        <v>899</v>
      </c>
      <c r="C326" s="75" t="s">
        <v>72</v>
      </c>
      <c r="D326" s="75" t="s">
        <v>101</v>
      </c>
      <c r="E326" s="76" t="s">
        <v>286</v>
      </c>
      <c r="F326" s="75"/>
      <c r="G326" s="54">
        <f>SUM(G327+G329)</f>
        <v>540000</v>
      </c>
      <c r="H326" s="54">
        <f>SUM(H327+H329)</f>
        <v>540000</v>
      </c>
      <c r="I326" s="54">
        <f>SUM(I327+I329)</f>
        <v>540000</v>
      </c>
    </row>
    <row r="327" spans="1:9" ht="31.5">
      <c r="A327" s="132" t="s">
        <v>207</v>
      </c>
      <c r="B327" s="75" t="s">
        <v>899</v>
      </c>
      <c r="C327" s="75" t="s">
        <v>72</v>
      </c>
      <c r="D327" s="75" t="s">
        <v>101</v>
      </c>
      <c r="E327" s="76" t="s">
        <v>355</v>
      </c>
      <c r="F327" s="75"/>
      <c r="G327" s="54">
        <f>SUM(G328)</f>
        <v>400000</v>
      </c>
      <c r="H327" s="54">
        <f t="shared" ref="H327:I329" si="53">SUM(H328)</f>
        <v>400000</v>
      </c>
      <c r="I327" s="54">
        <f t="shared" si="53"/>
        <v>400000</v>
      </c>
    </row>
    <row r="328" spans="1:9" ht="47.25">
      <c r="A328" s="132" t="s">
        <v>151</v>
      </c>
      <c r="B328" s="75" t="s">
        <v>899</v>
      </c>
      <c r="C328" s="75" t="s">
        <v>72</v>
      </c>
      <c r="D328" s="75" t="s">
        <v>101</v>
      </c>
      <c r="E328" s="76" t="s">
        <v>355</v>
      </c>
      <c r="F328" s="75" t="s">
        <v>87</v>
      </c>
      <c r="G328" s="99">
        <v>400000</v>
      </c>
      <c r="H328" s="99">
        <v>400000</v>
      </c>
      <c r="I328" s="99">
        <v>400000</v>
      </c>
    </row>
    <row r="329" spans="1:9" ht="31.5">
      <c r="A329" s="132" t="s">
        <v>158</v>
      </c>
      <c r="B329" s="75" t="s">
        <v>899</v>
      </c>
      <c r="C329" s="75" t="s">
        <v>72</v>
      </c>
      <c r="D329" s="75" t="s">
        <v>101</v>
      </c>
      <c r="E329" s="76" t="s">
        <v>287</v>
      </c>
      <c r="F329" s="75"/>
      <c r="G329" s="54">
        <f>SUM(G330)</f>
        <v>140000</v>
      </c>
      <c r="H329" s="54">
        <f t="shared" si="53"/>
        <v>140000</v>
      </c>
      <c r="I329" s="54">
        <f t="shared" si="53"/>
        <v>140000</v>
      </c>
    </row>
    <row r="330" spans="1:9" ht="47.25">
      <c r="A330" s="132" t="s">
        <v>151</v>
      </c>
      <c r="B330" s="75" t="s">
        <v>899</v>
      </c>
      <c r="C330" s="75" t="s">
        <v>72</v>
      </c>
      <c r="D330" s="75" t="s">
        <v>101</v>
      </c>
      <c r="E330" s="76" t="s">
        <v>287</v>
      </c>
      <c r="F330" s="75" t="s">
        <v>87</v>
      </c>
      <c r="G330" s="91">
        <v>140000</v>
      </c>
      <c r="H330" s="91">
        <v>140000</v>
      </c>
      <c r="I330" s="91">
        <v>140000</v>
      </c>
    </row>
    <row r="331" spans="1:9" ht="31.5">
      <c r="A331" s="136" t="s">
        <v>150</v>
      </c>
      <c r="B331" s="75" t="s">
        <v>899</v>
      </c>
      <c r="C331" s="75" t="s">
        <v>72</v>
      </c>
      <c r="D331" s="75" t="s">
        <v>101</v>
      </c>
      <c r="E331" s="76" t="s">
        <v>382</v>
      </c>
      <c r="F331" s="75"/>
      <c r="G331" s="54">
        <f>SUM(G332)</f>
        <v>26878400</v>
      </c>
      <c r="H331" s="54">
        <f>SUM(H332)</f>
        <v>27038300</v>
      </c>
      <c r="I331" s="54">
        <f>SUM(I332)</f>
        <v>27189200</v>
      </c>
    </row>
    <row r="332" spans="1:9" ht="126">
      <c r="A332" s="127" t="s">
        <v>701</v>
      </c>
      <c r="B332" s="75" t="s">
        <v>899</v>
      </c>
      <c r="C332" s="75" t="s">
        <v>72</v>
      </c>
      <c r="D332" s="75" t="s">
        <v>101</v>
      </c>
      <c r="E332" s="76" t="s">
        <v>448</v>
      </c>
      <c r="F332" s="75"/>
      <c r="G332" s="54">
        <f>SUM(G333:G334)</f>
        <v>26878400</v>
      </c>
      <c r="H332" s="54">
        <f>SUM(H333:H334)</f>
        <v>27038300</v>
      </c>
      <c r="I332" s="54">
        <f>SUM(I333:I334)</f>
        <v>27189200</v>
      </c>
    </row>
    <row r="333" spans="1:9" ht="94.5">
      <c r="A333" s="81" t="s">
        <v>31</v>
      </c>
      <c r="B333" s="75" t="s">
        <v>899</v>
      </c>
      <c r="C333" s="75" t="s">
        <v>72</v>
      </c>
      <c r="D333" s="75" t="s">
        <v>101</v>
      </c>
      <c r="E333" s="76" t="s">
        <v>448</v>
      </c>
      <c r="F333" s="75" t="s">
        <v>35</v>
      </c>
      <c r="G333" s="48">
        <v>21841000</v>
      </c>
      <c r="H333" s="48">
        <v>21841000</v>
      </c>
      <c r="I333" s="48">
        <v>21841000</v>
      </c>
    </row>
    <row r="334" spans="1:9" ht="47.25">
      <c r="A334" s="132" t="s">
        <v>151</v>
      </c>
      <c r="B334" s="75" t="s">
        <v>899</v>
      </c>
      <c r="C334" s="75" t="s">
        <v>72</v>
      </c>
      <c r="D334" s="75" t="s">
        <v>101</v>
      </c>
      <c r="E334" s="76" t="s">
        <v>448</v>
      </c>
      <c r="F334" s="75" t="s">
        <v>87</v>
      </c>
      <c r="G334" s="48">
        <v>5037400</v>
      </c>
      <c r="H334" s="48">
        <v>5197300</v>
      </c>
      <c r="I334" s="48">
        <v>5348200</v>
      </c>
    </row>
    <row r="335" spans="1:9" ht="31.5">
      <c r="A335" s="80" t="s">
        <v>84</v>
      </c>
      <c r="B335" s="71" t="s">
        <v>899</v>
      </c>
      <c r="C335" s="71" t="s">
        <v>72</v>
      </c>
      <c r="D335" s="71" t="s">
        <v>103</v>
      </c>
      <c r="E335" s="70"/>
      <c r="F335" s="71"/>
      <c r="G335" s="72">
        <f>SUM(G336)</f>
        <v>28983825.59</v>
      </c>
      <c r="H335" s="72">
        <f>SUM(H336)</f>
        <v>29046083.440000001</v>
      </c>
      <c r="I335" s="72">
        <f>SUM(I336)</f>
        <v>28979405.940000001</v>
      </c>
    </row>
    <row r="336" spans="1:9" ht="47.25">
      <c r="A336" s="81" t="s">
        <v>745</v>
      </c>
      <c r="B336" s="75" t="s">
        <v>899</v>
      </c>
      <c r="C336" s="75" t="s">
        <v>72</v>
      </c>
      <c r="D336" s="75" t="s">
        <v>103</v>
      </c>
      <c r="E336" s="76" t="s">
        <v>284</v>
      </c>
      <c r="F336" s="75"/>
      <c r="G336" s="54">
        <f>SUM(G337+G345+G366+G360+G372)</f>
        <v>28983825.59</v>
      </c>
      <c r="H336" s="54">
        <f>SUM(H337+H345+H366+H360+H372)</f>
        <v>29046083.440000001</v>
      </c>
      <c r="I336" s="54">
        <f>SUM(I337+I345+I366+I360+I372)</f>
        <v>28979405.940000001</v>
      </c>
    </row>
    <row r="337" spans="1:9" ht="47.25">
      <c r="A337" s="81" t="s">
        <v>746</v>
      </c>
      <c r="B337" s="75" t="s">
        <v>899</v>
      </c>
      <c r="C337" s="75" t="s">
        <v>72</v>
      </c>
      <c r="D337" s="75" t="s">
        <v>103</v>
      </c>
      <c r="E337" s="76" t="s">
        <v>285</v>
      </c>
      <c r="F337" s="75"/>
      <c r="G337" s="54">
        <f>SUM(G338)</f>
        <v>4042767.1</v>
      </c>
      <c r="H337" s="54">
        <f>SUM(H338)</f>
        <v>4062747.1</v>
      </c>
      <c r="I337" s="54">
        <f>SUM(I338)</f>
        <v>4083517.1</v>
      </c>
    </row>
    <row r="338" spans="1:9" ht="15.75">
      <c r="A338" s="81" t="s">
        <v>38</v>
      </c>
      <c r="B338" s="75" t="s">
        <v>899</v>
      </c>
      <c r="C338" s="75" t="s">
        <v>72</v>
      </c>
      <c r="D338" s="75" t="s">
        <v>103</v>
      </c>
      <c r="E338" s="76" t="s">
        <v>380</v>
      </c>
      <c r="F338" s="75"/>
      <c r="G338" s="54">
        <f>SUM(G342+G339)</f>
        <v>4042767.1</v>
      </c>
      <c r="H338" s="54">
        <f t="shared" ref="H338:I338" si="54">SUM(H342+H339)</f>
        <v>4062747.1</v>
      </c>
      <c r="I338" s="54">
        <f t="shared" si="54"/>
        <v>4083517.1</v>
      </c>
    </row>
    <row r="339" spans="1:9" ht="236.25">
      <c r="A339" s="141" t="s">
        <v>612</v>
      </c>
      <c r="B339" s="75" t="s">
        <v>899</v>
      </c>
      <c r="C339" s="76" t="s">
        <v>72</v>
      </c>
      <c r="D339" s="76" t="s">
        <v>103</v>
      </c>
      <c r="E339" s="76" t="s">
        <v>451</v>
      </c>
      <c r="F339" s="76"/>
      <c r="G339" s="86">
        <f>SUM(G341+G340)</f>
        <v>499310</v>
      </c>
      <c r="H339" s="86">
        <f>SUM(H341+H340)</f>
        <v>519290</v>
      </c>
      <c r="I339" s="86">
        <f>SUM(I341+I340)</f>
        <v>540060</v>
      </c>
    </row>
    <row r="340" spans="1:9" ht="94.5">
      <c r="A340" s="81" t="s">
        <v>31</v>
      </c>
      <c r="B340" s="75" t="s">
        <v>899</v>
      </c>
      <c r="C340" s="76" t="s">
        <v>72</v>
      </c>
      <c r="D340" s="76" t="s">
        <v>103</v>
      </c>
      <c r="E340" s="76" t="s">
        <v>451</v>
      </c>
      <c r="F340" s="75" t="s">
        <v>35</v>
      </c>
      <c r="G340" s="49">
        <v>338520</v>
      </c>
      <c r="H340" s="49">
        <v>390600</v>
      </c>
      <c r="I340" s="49">
        <v>390600</v>
      </c>
    </row>
    <row r="341" spans="1:9" ht="47.25">
      <c r="A341" s="132" t="s">
        <v>151</v>
      </c>
      <c r="B341" s="75" t="s">
        <v>899</v>
      </c>
      <c r="C341" s="76" t="s">
        <v>72</v>
      </c>
      <c r="D341" s="76" t="s">
        <v>103</v>
      </c>
      <c r="E341" s="76" t="s">
        <v>451</v>
      </c>
      <c r="F341" s="76" t="s">
        <v>87</v>
      </c>
      <c r="G341" s="52">
        <v>160790</v>
      </c>
      <c r="H341" s="52">
        <v>128690</v>
      </c>
      <c r="I341" s="52">
        <v>149460</v>
      </c>
    </row>
    <row r="342" spans="1:9" ht="63">
      <c r="A342" s="133" t="s">
        <v>584</v>
      </c>
      <c r="B342" s="75" t="s">
        <v>899</v>
      </c>
      <c r="C342" s="75" t="s">
        <v>72</v>
      </c>
      <c r="D342" s="75" t="s">
        <v>103</v>
      </c>
      <c r="E342" s="76" t="s">
        <v>449</v>
      </c>
      <c r="F342" s="75"/>
      <c r="G342" s="54">
        <f>SUM(G343:G344)</f>
        <v>3543457.1</v>
      </c>
      <c r="H342" s="54">
        <f>SUM(H343:H344)</f>
        <v>3543457.1</v>
      </c>
      <c r="I342" s="54">
        <f>SUM(I343:I344)</f>
        <v>3543457.1</v>
      </c>
    </row>
    <row r="343" spans="1:9" ht="94.5">
      <c r="A343" s="81" t="s">
        <v>31</v>
      </c>
      <c r="B343" s="75" t="s">
        <v>899</v>
      </c>
      <c r="C343" s="75" t="s">
        <v>72</v>
      </c>
      <c r="D343" s="75" t="s">
        <v>103</v>
      </c>
      <c r="E343" s="76" t="s">
        <v>449</v>
      </c>
      <c r="F343" s="75" t="s">
        <v>35</v>
      </c>
      <c r="G343" s="48">
        <v>3283457.1</v>
      </c>
      <c r="H343" s="48">
        <v>3283457.1</v>
      </c>
      <c r="I343" s="48">
        <v>3283457.1</v>
      </c>
    </row>
    <row r="344" spans="1:9" ht="47.25">
      <c r="A344" s="132" t="s">
        <v>151</v>
      </c>
      <c r="B344" s="75" t="s">
        <v>899</v>
      </c>
      <c r="C344" s="75" t="s">
        <v>72</v>
      </c>
      <c r="D344" s="75" t="s">
        <v>103</v>
      </c>
      <c r="E344" s="76" t="s">
        <v>449</v>
      </c>
      <c r="F344" s="75" t="s">
        <v>87</v>
      </c>
      <c r="G344" s="48">
        <v>260000</v>
      </c>
      <c r="H344" s="48">
        <v>260000</v>
      </c>
      <c r="I344" s="48">
        <v>260000</v>
      </c>
    </row>
    <row r="345" spans="1:9" ht="63">
      <c r="A345" s="81" t="s">
        <v>747</v>
      </c>
      <c r="B345" s="75" t="s">
        <v>899</v>
      </c>
      <c r="C345" s="75" t="s">
        <v>72</v>
      </c>
      <c r="D345" s="75" t="s">
        <v>103</v>
      </c>
      <c r="E345" s="76" t="s">
        <v>365</v>
      </c>
      <c r="F345" s="75"/>
      <c r="G345" s="54">
        <f>SUM(G346)</f>
        <v>10765341.93</v>
      </c>
      <c r="H345" s="54">
        <f>SUM(H346)</f>
        <v>10807619.780000001</v>
      </c>
      <c r="I345" s="54">
        <f>SUM(I346)</f>
        <v>10830772.280000001</v>
      </c>
    </row>
    <row r="346" spans="1:9" ht="15.75">
      <c r="A346" s="81" t="s">
        <v>38</v>
      </c>
      <c r="B346" s="75" t="s">
        <v>899</v>
      </c>
      <c r="C346" s="75" t="s">
        <v>72</v>
      </c>
      <c r="D346" s="75" t="s">
        <v>103</v>
      </c>
      <c r="E346" s="76" t="s">
        <v>383</v>
      </c>
      <c r="F346" s="75"/>
      <c r="G346" s="54">
        <f>SUM(G347+G350+G352+G355+G358)</f>
        <v>10765341.93</v>
      </c>
      <c r="H346" s="54">
        <f>SUM(H347+H350+H352+H355+H358)</f>
        <v>10807619.780000001</v>
      </c>
      <c r="I346" s="54">
        <f>SUM(I347+I350+I352+I355+I358)</f>
        <v>10830772.280000001</v>
      </c>
    </row>
    <row r="347" spans="1:9" ht="63">
      <c r="A347" s="81" t="s">
        <v>131</v>
      </c>
      <c r="B347" s="75" t="s">
        <v>899</v>
      </c>
      <c r="C347" s="75" t="s">
        <v>72</v>
      </c>
      <c r="D347" s="75" t="s">
        <v>103</v>
      </c>
      <c r="E347" s="76" t="s">
        <v>452</v>
      </c>
      <c r="F347" s="75"/>
      <c r="G347" s="54">
        <f>SUM(G348:G349)</f>
        <v>4710658.7300000004</v>
      </c>
      <c r="H347" s="54">
        <f>SUM(H348:H349)</f>
        <v>4710658.7300000004</v>
      </c>
      <c r="I347" s="54">
        <f>SUM(I348:I349)</f>
        <v>4710658.7300000004</v>
      </c>
    </row>
    <row r="348" spans="1:9" ht="94.5">
      <c r="A348" s="81" t="s">
        <v>31</v>
      </c>
      <c r="B348" s="75" t="s">
        <v>899</v>
      </c>
      <c r="C348" s="75" t="s">
        <v>72</v>
      </c>
      <c r="D348" s="75" t="s">
        <v>103</v>
      </c>
      <c r="E348" s="76" t="s">
        <v>452</v>
      </c>
      <c r="F348" s="75" t="s">
        <v>35</v>
      </c>
      <c r="G348" s="48">
        <v>3986000</v>
      </c>
      <c r="H348" s="48">
        <v>3986000</v>
      </c>
      <c r="I348" s="48">
        <v>3986000</v>
      </c>
    </row>
    <row r="349" spans="1:9" ht="47.25">
      <c r="A349" s="132" t="s">
        <v>151</v>
      </c>
      <c r="B349" s="75" t="s">
        <v>899</v>
      </c>
      <c r="C349" s="75" t="s">
        <v>72</v>
      </c>
      <c r="D349" s="75" t="s">
        <v>103</v>
      </c>
      <c r="E349" s="76" t="s">
        <v>452</v>
      </c>
      <c r="F349" s="75" t="s">
        <v>87</v>
      </c>
      <c r="G349" s="48">
        <v>724658.73</v>
      </c>
      <c r="H349" s="48">
        <v>724658.73</v>
      </c>
      <c r="I349" s="48">
        <v>724658.73</v>
      </c>
    </row>
    <row r="350" spans="1:9" ht="110.25">
      <c r="A350" s="133" t="s">
        <v>587</v>
      </c>
      <c r="B350" s="75" t="s">
        <v>899</v>
      </c>
      <c r="C350" s="76" t="s">
        <v>72</v>
      </c>
      <c r="D350" s="76" t="s">
        <v>103</v>
      </c>
      <c r="E350" s="76" t="s">
        <v>453</v>
      </c>
      <c r="F350" s="76"/>
      <c r="G350" s="54">
        <f>SUM(G351)</f>
        <v>18200</v>
      </c>
      <c r="H350" s="54">
        <f>SUM(H351)</f>
        <v>18200</v>
      </c>
      <c r="I350" s="54">
        <f>SUM(I351)</f>
        <v>18200</v>
      </c>
    </row>
    <row r="351" spans="1:9" ht="47.25">
      <c r="A351" s="132" t="s">
        <v>151</v>
      </c>
      <c r="B351" s="75" t="s">
        <v>899</v>
      </c>
      <c r="C351" s="76" t="s">
        <v>72</v>
      </c>
      <c r="D351" s="76" t="s">
        <v>103</v>
      </c>
      <c r="E351" s="76" t="s">
        <v>453</v>
      </c>
      <c r="F351" s="76" t="s">
        <v>87</v>
      </c>
      <c r="G351" s="53">
        <v>18200</v>
      </c>
      <c r="H351" s="53">
        <v>18200</v>
      </c>
      <c r="I351" s="53">
        <v>18200</v>
      </c>
    </row>
    <row r="352" spans="1:9" ht="173.25">
      <c r="A352" s="141" t="s">
        <v>589</v>
      </c>
      <c r="B352" s="75" t="s">
        <v>899</v>
      </c>
      <c r="C352" s="76" t="s">
        <v>72</v>
      </c>
      <c r="D352" s="76" t="s">
        <v>103</v>
      </c>
      <c r="E352" s="76" t="s">
        <v>388</v>
      </c>
      <c r="F352" s="76"/>
      <c r="G352" s="86">
        <f>SUM(G354+G353)</f>
        <v>900000</v>
      </c>
      <c r="H352" s="86">
        <f>SUM(H354+H353)</f>
        <v>900000</v>
      </c>
      <c r="I352" s="86">
        <f>SUM(I354+I353)</f>
        <v>900000</v>
      </c>
    </row>
    <row r="353" spans="1:9" ht="94.5">
      <c r="A353" s="81" t="s">
        <v>31</v>
      </c>
      <c r="B353" s="75" t="s">
        <v>899</v>
      </c>
      <c r="C353" s="76" t="s">
        <v>72</v>
      </c>
      <c r="D353" s="76" t="s">
        <v>103</v>
      </c>
      <c r="E353" s="76" t="s">
        <v>388</v>
      </c>
      <c r="F353" s="75" t="s">
        <v>35</v>
      </c>
      <c r="G353" s="49">
        <v>400000</v>
      </c>
      <c r="H353" s="49">
        <v>400000</v>
      </c>
      <c r="I353" s="49">
        <v>400000</v>
      </c>
    </row>
    <row r="354" spans="1:9" ht="47.25">
      <c r="A354" s="132" t="s">
        <v>151</v>
      </c>
      <c r="B354" s="75" t="s">
        <v>899</v>
      </c>
      <c r="C354" s="76" t="s">
        <v>72</v>
      </c>
      <c r="D354" s="76" t="s">
        <v>103</v>
      </c>
      <c r="E354" s="76" t="s">
        <v>388</v>
      </c>
      <c r="F354" s="76" t="s">
        <v>87</v>
      </c>
      <c r="G354" s="52">
        <v>500000</v>
      </c>
      <c r="H354" s="52">
        <v>500000</v>
      </c>
      <c r="I354" s="52">
        <v>500000</v>
      </c>
    </row>
    <row r="355" spans="1:9" ht="204.75">
      <c r="A355" s="141" t="s">
        <v>592</v>
      </c>
      <c r="B355" s="75" t="s">
        <v>899</v>
      </c>
      <c r="C355" s="76" t="s">
        <v>72</v>
      </c>
      <c r="D355" s="76" t="s">
        <v>103</v>
      </c>
      <c r="E355" s="76" t="s">
        <v>454</v>
      </c>
      <c r="F355" s="76"/>
      <c r="G355" s="86">
        <f>SUM(G357+G356)</f>
        <v>4600000</v>
      </c>
      <c r="H355" s="86">
        <f>SUM(H357+H356)</f>
        <v>4600000</v>
      </c>
      <c r="I355" s="86">
        <f>SUM(I357+I356)</f>
        <v>4600000</v>
      </c>
    </row>
    <row r="356" spans="1:9" ht="94.5">
      <c r="A356" s="81" t="s">
        <v>31</v>
      </c>
      <c r="B356" s="75" t="s">
        <v>899</v>
      </c>
      <c r="C356" s="76" t="s">
        <v>72</v>
      </c>
      <c r="D356" s="76" t="s">
        <v>103</v>
      </c>
      <c r="E356" s="76" t="s">
        <v>454</v>
      </c>
      <c r="F356" s="75" t="s">
        <v>35</v>
      </c>
      <c r="G356" s="49">
        <v>3906000</v>
      </c>
      <c r="H356" s="49">
        <v>3906000</v>
      </c>
      <c r="I356" s="49">
        <v>3906000</v>
      </c>
    </row>
    <row r="357" spans="1:9" ht="47.25">
      <c r="A357" s="132" t="s">
        <v>151</v>
      </c>
      <c r="B357" s="75" t="s">
        <v>899</v>
      </c>
      <c r="C357" s="76" t="s">
        <v>72</v>
      </c>
      <c r="D357" s="76" t="s">
        <v>103</v>
      </c>
      <c r="E357" s="76" t="s">
        <v>454</v>
      </c>
      <c r="F357" s="76" t="s">
        <v>87</v>
      </c>
      <c r="G357" s="49">
        <v>694000</v>
      </c>
      <c r="H357" s="49">
        <v>694000</v>
      </c>
      <c r="I357" s="49">
        <v>694000</v>
      </c>
    </row>
    <row r="358" spans="1:9" ht="126">
      <c r="A358" s="133" t="s">
        <v>599</v>
      </c>
      <c r="B358" s="75" t="s">
        <v>899</v>
      </c>
      <c r="C358" s="76" t="s">
        <v>72</v>
      </c>
      <c r="D358" s="76" t="s">
        <v>103</v>
      </c>
      <c r="E358" s="76" t="s">
        <v>598</v>
      </c>
      <c r="F358" s="76"/>
      <c r="G358" s="54">
        <f t="shared" ref="G358:I362" si="55">SUM(G359)</f>
        <v>536483.19999999995</v>
      </c>
      <c r="H358" s="54">
        <f t="shared" si="55"/>
        <v>578761.05000000005</v>
      </c>
      <c r="I358" s="54">
        <f t="shared" si="55"/>
        <v>601913.55000000005</v>
      </c>
    </row>
    <row r="359" spans="1:9" ht="47.25">
      <c r="A359" s="132" t="s">
        <v>151</v>
      </c>
      <c r="B359" s="75" t="s">
        <v>899</v>
      </c>
      <c r="C359" s="76" t="s">
        <v>72</v>
      </c>
      <c r="D359" s="76" t="s">
        <v>103</v>
      </c>
      <c r="E359" s="76" t="s">
        <v>598</v>
      </c>
      <c r="F359" s="76" t="s">
        <v>87</v>
      </c>
      <c r="G359" s="52">
        <v>536483.19999999995</v>
      </c>
      <c r="H359" s="52">
        <v>578761.05000000005</v>
      </c>
      <c r="I359" s="52">
        <v>601913.55000000005</v>
      </c>
    </row>
    <row r="360" spans="1:9" ht="15.75">
      <c r="A360" s="136" t="s">
        <v>12</v>
      </c>
      <c r="B360" s="75" t="s">
        <v>899</v>
      </c>
      <c r="C360" s="75" t="s">
        <v>72</v>
      </c>
      <c r="D360" s="75" t="s">
        <v>103</v>
      </c>
      <c r="E360" s="76" t="s">
        <v>292</v>
      </c>
      <c r="F360" s="75"/>
      <c r="G360" s="54">
        <f t="shared" si="55"/>
        <v>190600</v>
      </c>
      <c r="H360" s="54">
        <f t="shared" si="55"/>
        <v>190600</v>
      </c>
      <c r="I360" s="54">
        <f t="shared" si="55"/>
        <v>80000</v>
      </c>
    </row>
    <row r="361" spans="1:9" ht="31.5">
      <c r="A361" s="81" t="s">
        <v>113</v>
      </c>
      <c r="B361" s="75" t="s">
        <v>899</v>
      </c>
      <c r="C361" s="75" t="s">
        <v>72</v>
      </c>
      <c r="D361" s="75" t="s">
        <v>103</v>
      </c>
      <c r="E361" s="76" t="s">
        <v>293</v>
      </c>
      <c r="F361" s="75"/>
      <c r="G361" s="54">
        <f>SUM(G362+G364)</f>
        <v>190600</v>
      </c>
      <c r="H361" s="54">
        <f>SUM(H362+H364)</f>
        <v>190600</v>
      </c>
      <c r="I361" s="54">
        <f>SUM(I362+I364)</f>
        <v>80000</v>
      </c>
    </row>
    <row r="362" spans="1:9" ht="63">
      <c r="A362" s="133" t="s">
        <v>595</v>
      </c>
      <c r="B362" s="75" t="s">
        <v>899</v>
      </c>
      <c r="C362" s="75" t="s">
        <v>72</v>
      </c>
      <c r="D362" s="75" t="s">
        <v>103</v>
      </c>
      <c r="E362" s="76" t="s">
        <v>455</v>
      </c>
      <c r="F362" s="75"/>
      <c r="G362" s="54">
        <f t="shared" si="55"/>
        <v>110600</v>
      </c>
      <c r="H362" s="54">
        <f t="shared" si="55"/>
        <v>110600</v>
      </c>
      <c r="I362" s="54"/>
    </row>
    <row r="363" spans="1:9" ht="47.25">
      <c r="A363" s="132" t="s">
        <v>151</v>
      </c>
      <c r="B363" s="75" t="s">
        <v>899</v>
      </c>
      <c r="C363" s="75" t="s">
        <v>72</v>
      </c>
      <c r="D363" s="75" t="s">
        <v>103</v>
      </c>
      <c r="E363" s="76" t="s">
        <v>455</v>
      </c>
      <c r="F363" s="75" t="s">
        <v>87</v>
      </c>
      <c r="G363" s="54">
        <v>110600</v>
      </c>
      <c r="H363" s="54">
        <v>110600</v>
      </c>
      <c r="I363" s="54"/>
    </row>
    <row r="364" spans="1:9" ht="94.5">
      <c r="A364" s="81" t="s">
        <v>130</v>
      </c>
      <c r="B364" s="75" t="s">
        <v>899</v>
      </c>
      <c r="C364" s="75" t="s">
        <v>72</v>
      </c>
      <c r="D364" s="75" t="s">
        <v>103</v>
      </c>
      <c r="E364" s="76" t="s">
        <v>294</v>
      </c>
      <c r="F364" s="75"/>
      <c r="G364" s="54">
        <f>SUM(G365)</f>
        <v>80000</v>
      </c>
      <c r="H364" s="54">
        <f>SUM(H365)</f>
        <v>80000</v>
      </c>
      <c r="I364" s="54">
        <f>SUM(I365)</f>
        <v>80000</v>
      </c>
    </row>
    <row r="365" spans="1:9" ht="47.25">
      <c r="A365" s="132" t="s">
        <v>151</v>
      </c>
      <c r="B365" s="75" t="s">
        <v>899</v>
      </c>
      <c r="C365" s="75" t="s">
        <v>72</v>
      </c>
      <c r="D365" s="75" t="s">
        <v>103</v>
      </c>
      <c r="E365" s="76" t="s">
        <v>294</v>
      </c>
      <c r="F365" s="75" t="s">
        <v>87</v>
      </c>
      <c r="G365" s="54">
        <v>80000</v>
      </c>
      <c r="H365" s="54">
        <v>80000</v>
      </c>
      <c r="I365" s="54">
        <v>80000</v>
      </c>
    </row>
    <row r="366" spans="1:9" ht="78.75">
      <c r="A366" s="81" t="s">
        <v>748</v>
      </c>
      <c r="B366" s="75" t="s">
        <v>899</v>
      </c>
      <c r="C366" s="75" t="s">
        <v>72</v>
      </c>
      <c r="D366" s="75" t="s">
        <v>103</v>
      </c>
      <c r="E366" s="74" t="s">
        <v>390</v>
      </c>
      <c r="F366" s="75"/>
      <c r="G366" s="54">
        <f>SUM(G367)</f>
        <v>11970116.560000001</v>
      </c>
      <c r="H366" s="54">
        <f>SUM(H367)</f>
        <v>11970116.560000001</v>
      </c>
      <c r="I366" s="54">
        <f>SUM(I367)</f>
        <v>11970116.560000001</v>
      </c>
    </row>
    <row r="367" spans="1:9" ht="15.75">
      <c r="A367" s="81" t="s">
        <v>38</v>
      </c>
      <c r="B367" s="75" t="s">
        <v>899</v>
      </c>
      <c r="C367" s="75" t="s">
        <v>72</v>
      </c>
      <c r="D367" s="75" t="s">
        <v>103</v>
      </c>
      <c r="E367" s="74" t="s">
        <v>391</v>
      </c>
      <c r="F367" s="75"/>
      <c r="G367" s="54">
        <f>SUM(G368)</f>
        <v>11970116.560000001</v>
      </c>
      <c r="H367" s="54">
        <f t="shared" ref="H367:I367" si="56">SUM(H368)</f>
        <v>11970116.560000001</v>
      </c>
      <c r="I367" s="54">
        <f t="shared" si="56"/>
        <v>11970116.560000001</v>
      </c>
    </row>
    <row r="368" spans="1:9" ht="47.25">
      <c r="A368" s="81" t="s">
        <v>10</v>
      </c>
      <c r="B368" s="75" t="s">
        <v>899</v>
      </c>
      <c r="C368" s="75" t="s">
        <v>72</v>
      </c>
      <c r="D368" s="75" t="s">
        <v>103</v>
      </c>
      <c r="E368" s="74" t="s">
        <v>456</v>
      </c>
      <c r="F368" s="75"/>
      <c r="G368" s="54">
        <f>SUM(G369:G371)</f>
        <v>11970116.560000001</v>
      </c>
      <c r="H368" s="54">
        <f>SUM(H369:H371)</f>
        <v>11970116.560000001</v>
      </c>
      <c r="I368" s="54">
        <f>SUM(I369:I371)</f>
        <v>11970116.560000001</v>
      </c>
    </row>
    <row r="369" spans="1:9" ht="94.5">
      <c r="A369" s="81" t="s">
        <v>31</v>
      </c>
      <c r="B369" s="75" t="s">
        <v>899</v>
      </c>
      <c r="C369" s="75" t="s">
        <v>72</v>
      </c>
      <c r="D369" s="75" t="s">
        <v>103</v>
      </c>
      <c r="E369" s="74" t="s">
        <v>456</v>
      </c>
      <c r="F369" s="75" t="s">
        <v>35</v>
      </c>
      <c r="G369" s="48">
        <v>11364116.560000001</v>
      </c>
      <c r="H369" s="48">
        <v>11364116.560000001</v>
      </c>
      <c r="I369" s="48">
        <v>11364116.560000001</v>
      </c>
    </row>
    <row r="370" spans="1:9" ht="47.25">
      <c r="A370" s="132" t="s">
        <v>151</v>
      </c>
      <c r="B370" s="75" t="s">
        <v>899</v>
      </c>
      <c r="C370" s="75" t="s">
        <v>72</v>
      </c>
      <c r="D370" s="75" t="s">
        <v>103</v>
      </c>
      <c r="E370" s="74" t="s">
        <v>456</v>
      </c>
      <c r="F370" s="75" t="s">
        <v>87</v>
      </c>
      <c r="G370" s="48">
        <v>594000</v>
      </c>
      <c r="H370" s="48">
        <v>594000</v>
      </c>
      <c r="I370" s="48">
        <v>594000</v>
      </c>
    </row>
    <row r="371" spans="1:9" ht="15.75">
      <c r="A371" s="81" t="s">
        <v>144</v>
      </c>
      <c r="B371" s="75" t="s">
        <v>899</v>
      </c>
      <c r="C371" s="75" t="s">
        <v>72</v>
      </c>
      <c r="D371" s="75" t="s">
        <v>103</v>
      </c>
      <c r="E371" s="74" t="s">
        <v>456</v>
      </c>
      <c r="F371" s="75" t="s">
        <v>145</v>
      </c>
      <c r="G371" s="48">
        <v>12000</v>
      </c>
      <c r="H371" s="48">
        <v>12000</v>
      </c>
      <c r="I371" s="48">
        <v>12000</v>
      </c>
    </row>
    <row r="372" spans="1:9" ht="63">
      <c r="A372" s="136" t="s">
        <v>749</v>
      </c>
      <c r="B372" s="75" t="s">
        <v>899</v>
      </c>
      <c r="C372" s="75" t="s">
        <v>72</v>
      </c>
      <c r="D372" s="75" t="s">
        <v>103</v>
      </c>
      <c r="E372" s="76" t="s">
        <v>393</v>
      </c>
      <c r="F372" s="75"/>
      <c r="G372" s="54">
        <f t="shared" ref="G372:I374" si="57">SUM(G373)</f>
        <v>2015000</v>
      </c>
      <c r="H372" s="54">
        <f t="shared" si="57"/>
        <v>2015000</v>
      </c>
      <c r="I372" s="54">
        <f t="shared" si="57"/>
        <v>2015000</v>
      </c>
    </row>
    <row r="373" spans="1:9" ht="63">
      <c r="A373" s="136" t="s">
        <v>156</v>
      </c>
      <c r="B373" s="75" t="s">
        <v>899</v>
      </c>
      <c r="C373" s="75" t="s">
        <v>72</v>
      </c>
      <c r="D373" s="75" t="s">
        <v>103</v>
      </c>
      <c r="E373" s="76" t="s">
        <v>394</v>
      </c>
      <c r="F373" s="75"/>
      <c r="G373" s="54">
        <f t="shared" si="57"/>
        <v>2015000</v>
      </c>
      <c r="H373" s="54">
        <f t="shared" si="57"/>
        <v>2015000</v>
      </c>
      <c r="I373" s="54">
        <f t="shared" si="57"/>
        <v>2015000</v>
      </c>
    </row>
    <row r="374" spans="1:9" ht="78.75">
      <c r="A374" s="81" t="s">
        <v>127</v>
      </c>
      <c r="B374" s="75" t="s">
        <v>899</v>
      </c>
      <c r="C374" s="75" t="s">
        <v>72</v>
      </c>
      <c r="D374" s="75" t="s">
        <v>103</v>
      </c>
      <c r="E374" s="76" t="s">
        <v>395</v>
      </c>
      <c r="F374" s="75"/>
      <c r="G374" s="54">
        <f t="shared" si="57"/>
        <v>2015000</v>
      </c>
      <c r="H374" s="54">
        <f t="shared" si="57"/>
        <v>2015000</v>
      </c>
      <c r="I374" s="54">
        <f t="shared" si="57"/>
        <v>2015000</v>
      </c>
    </row>
    <row r="375" spans="1:9" ht="47.25">
      <c r="A375" s="81" t="s">
        <v>139</v>
      </c>
      <c r="B375" s="75" t="s">
        <v>899</v>
      </c>
      <c r="C375" s="75" t="s">
        <v>72</v>
      </c>
      <c r="D375" s="75" t="s">
        <v>103</v>
      </c>
      <c r="E375" s="76" t="s">
        <v>395</v>
      </c>
      <c r="F375" s="75" t="s">
        <v>5</v>
      </c>
      <c r="G375" s="54">
        <v>2015000</v>
      </c>
      <c r="H375" s="54">
        <v>2015000</v>
      </c>
      <c r="I375" s="54">
        <v>2015000</v>
      </c>
    </row>
    <row r="376" spans="1:9" ht="31.5">
      <c r="A376" s="131" t="s">
        <v>805</v>
      </c>
      <c r="B376" s="64" t="s">
        <v>900</v>
      </c>
      <c r="C376" s="64"/>
      <c r="D376" s="64"/>
      <c r="E376" s="74"/>
      <c r="F376" s="64"/>
      <c r="G376" s="66">
        <f>SUM(G377+G462+G489+G541+G605+G612+G637+G624+G630+G455)</f>
        <v>624248584.5200001</v>
      </c>
      <c r="H376" s="66">
        <f>SUM(H377+H462+H489+H541+H605+H612+H637+H624+H630+H455)</f>
        <v>646502337.38999999</v>
      </c>
      <c r="I376" s="66">
        <f>SUM(I377+I462+I489+I541+I605+I612+I637+I624+I630+I455)</f>
        <v>572133764.55999994</v>
      </c>
    </row>
    <row r="377" spans="1:9" ht="15.75">
      <c r="A377" s="79" t="s">
        <v>96</v>
      </c>
      <c r="B377" s="67" t="s">
        <v>900</v>
      </c>
      <c r="C377" s="68" t="s">
        <v>97</v>
      </c>
      <c r="D377" s="68" t="s">
        <v>100</v>
      </c>
      <c r="E377" s="67"/>
      <c r="F377" s="68"/>
      <c r="G377" s="78">
        <f>SUM(G378+G383+G390+G395)</f>
        <v>132433401.75</v>
      </c>
      <c r="H377" s="78">
        <f t="shared" ref="H377:I377" si="58">SUM(H378+H383+H390+H395)</f>
        <v>124621958.70999999</v>
      </c>
      <c r="I377" s="78">
        <f t="shared" si="58"/>
        <v>124584942.34</v>
      </c>
    </row>
    <row r="378" spans="1:9" ht="47.25">
      <c r="A378" s="80" t="s">
        <v>26</v>
      </c>
      <c r="B378" s="70" t="s">
        <v>900</v>
      </c>
      <c r="C378" s="71" t="s">
        <v>97</v>
      </c>
      <c r="D378" s="71" t="s">
        <v>98</v>
      </c>
      <c r="E378" s="74"/>
      <c r="F378" s="71"/>
      <c r="G378" s="72">
        <f>SUM(G381)</f>
        <v>3099300</v>
      </c>
      <c r="H378" s="72">
        <f>SUM(H381)</f>
        <v>3099300</v>
      </c>
      <c r="I378" s="72">
        <f>SUM(I381)</f>
        <v>3099300</v>
      </c>
    </row>
    <row r="379" spans="1:9" ht="15.75">
      <c r="A379" s="81" t="s">
        <v>39</v>
      </c>
      <c r="B379" s="74" t="s">
        <v>900</v>
      </c>
      <c r="C379" s="75" t="s">
        <v>97</v>
      </c>
      <c r="D379" s="75" t="s">
        <v>98</v>
      </c>
      <c r="E379" s="76" t="s">
        <v>215</v>
      </c>
      <c r="F379" s="75"/>
      <c r="G379" s="54">
        <f>SUM(G380)</f>
        <v>3099300</v>
      </c>
      <c r="H379" s="54">
        <f>SUM(H380)</f>
        <v>3099300</v>
      </c>
      <c r="I379" s="54">
        <f>SUM(I380)</f>
        <v>3099300</v>
      </c>
    </row>
    <row r="380" spans="1:9" ht="15.75">
      <c r="A380" s="81" t="s">
        <v>38</v>
      </c>
      <c r="B380" s="74" t="s">
        <v>900</v>
      </c>
      <c r="C380" s="75" t="s">
        <v>97</v>
      </c>
      <c r="D380" s="75" t="s">
        <v>98</v>
      </c>
      <c r="E380" s="76" t="s">
        <v>216</v>
      </c>
      <c r="F380" s="75"/>
      <c r="G380" s="54">
        <f>SUM(G382)</f>
        <v>3099300</v>
      </c>
      <c r="H380" s="54">
        <f>SUM(H382)</f>
        <v>3099300</v>
      </c>
      <c r="I380" s="54">
        <f>SUM(I382)</f>
        <v>3099300</v>
      </c>
    </row>
    <row r="381" spans="1:9" ht="15.75">
      <c r="A381" s="81" t="s">
        <v>3</v>
      </c>
      <c r="B381" s="74" t="s">
        <v>900</v>
      </c>
      <c r="C381" s="75" t="s">
        <v>97</v>
      </c>
      <c r="D381" s="75" t="s">
        <v>98</v>
      </c>
      <c r="E381" s="76" t="s">
        <v>296</v>
      </c>
      <c r="F381" s="75"/>
      <c r="G381" s="54">
        <f>SUM(G382)</f>
        <v>3099300</v>
      </c>
      <c r="H381" s="54">
        <f>SUM(H382)</f>
        <v>3099300</v>
      </c>
      <c r="I381" s="54">
        <f>SUM(I382)</f>
        <v>3099300</v>
      </c>
    </row>
    <row r="382" spans="1:9" ht="94.5">
      <c r="A382" s="136" t="s">
        <v>31</v>
      </c>
      <c r="B382" s="74" t="s">
        <v>900</v>
      </c>
      <c r="C382" s="75" t="s">
        <v>97</v>
      </c>
      <c r="D382" s="75" t="s">
        <v>98</v>
      </c>
      <c r="E382" s="76" t="s">
        <v>296</v>
      </c>
      <c r="F382" s="75" t="s">
        <v>35</v>
      </c>
      <c r="G382" s="48">
        <v>3099300</v>
      </c>
      <c r="H382" s="48">
        <v>3099300</v>
      </c>
      <c r="I382" s="48">
        <v>3099300</v>
      </c>
    </row>
    <row r="383" spans="1:9" ht="63">
      <c r="A383" s="80" t="s">
        <v>2</v>
      </c>
      <c r="B383" s="70" t="s">
        <v>900</v>
      </c>
      <c r="C383" s="71" t="s">
        <v>97</v>
      </c>
      <c r="D383" s="71" t="s">
        <v>101</v>
      </c>
      <c r="E383" s="70"/>
      <c r="F383" s="71"/>
      <c r="G383" s="72">
        <f>SUM(G384)</f>
        <v>116201199.66</v>
      </c>
      <c r="H383" s="72">
        <f t="shared" ref="H383:I385" si="59">SUM(H384)</f>
        <v>116464801.34999999</v>
      </c>
      <c r="I383" s="72">
        <f t="shared" si="59"/>
        <v>116464858.98</v>
      </c>
    </row>
    <row r="384" spans="1:9" ht="15.75">
      <c r="A384" s="81" t="s">
        <v>39</v>
      </c>
      <c r="B384" s="74" t="s">
        <v>900</v>
      </c>
      <c r="C384" s="75" t="s">
        <v>97</v>
      </c>
      <c r="D384" s="75" t="s">
        <v>101</v>
      </c>
      <c r="E384" s="76" t="s">
        <v>215</v>
      </c>
      <c r="F384" s="75"/>
      <c r="G384" s="54">
        <f>SUM(G385)</f>
        <v>116201199.66</v>
      </c>
      <c r="H384" s="54">
        <f t="shared" si="59"/>
        <v>116464801.34999999</v>
      </c>
      <c r="I384" s="54">
        <f t="shared" si="59"/>
        <v>116464858.98</v>
      </c>
    </row>
    <row r="385" spans="1:9" ht="15.75">
      <c r="A385" s="81" t="s">
        <v>38</v>
      </c>
      <c r="B385" s="74" t="s">
        <v>900</v>
      </c>
      <c r="C385" s="75" t="s">
        <v>97</v>
      </c>
      <c r="D385" s="75" t="s">
        <v>101</v>
      </c>
      <c r="E385" s="76" t="s">
        <v>216</v>
      </c>
      <c r="F385" s="75"/>
      <c r="G385" s="54">
        <f>SUM(G386)</f>
        <v>116201199.66</v>
      </c>
      <c r="H385" s="54">
        <f t="shared" si="59"/>
        <v>116464801.34999999</v>
      </c>
      <c r="I385" s="54">
        <f t="shared" si="59"/>
        <v>116464858.98</v>
      </c>
    </row>
    <row r="386" spans="1:9" ht="31.5">
      <c r="A386" s="81" t="s">
        <v>36</v>
      </c>
      <c r="B386" s="74" t="s">
        <v>900</v>
      </c>
      <c r="C386" s="75" t="s">
        <v>97</v>
      </c>
      <c r="D386" s="75" t="s">
        <v>101</v>
      </c>
      <c r="E386" s="76" t="s">
        <v>217</v>
      </c>
      <c r="F386" s="75"/>
      <c r="G386" s="54">
        <f>SUM(G387:G389)</f>
        <v>116201199.66</v>
      </c>
      <c r="H386" s="54">
        <f>SUM(H387:H389)</f>
        <v>116464801.34999999</v>
      </c>
      <c r="I386" s="54">
        <f>SUM(I387:I389)</f>
        <v>116464858.98</v>
      </c>
    </row>
    <row r="387" spans="1:9" ht="94.5">
      <c r="A387" s="81" t="s">
        <v>31</v>
      </c>
      <c r="B387" s="74" t="s">
        <v>900</v>
      </c>
      <c r="C387" s="75" t="s">
        <v>97</v>
      </c>
      <c r="D387" s="75" t="s">
        <v>101</v>
      </c>
      <c r="E387" s="76" t="s">
        <v>217</v>
      </c>
      <c r="F387" s="75" t="s">
        <v>35</v>
      </c>
      <c r="G387" s="54">
        <v>102144100</v>
      </c>
      <c r="H387" s="54">
        <v>102144100</v>
      </c>
      <c r="I387" s="54">
        <v>102144100</v>
      </c>
    </row>
    <row r="388" spans="1:9" ht="47.25">
      <c r="A388" s="132" t="s">
        <v>151</v>
      </c>
      <c r="B388" s="74" t="s">
        <v>900</v>
      </c>
      <c r="C388" s="75" t="s">
        <v>97</v>
      </c>
      <c r="D388" s="75" t="s">
        <v>101</v>
      </c>
      <c r="E388" s="76" t="s">
        <v>217</v>
      </c>
      <c r="F388" s="75" t="s">
        <v>87</v>
      </c>
      <c r="G388" s="54">
        <v>13680899.66</v>
      </c>
      <c r="H388" s="54">
        <v>13944501.35</v>
      </c>
      <c r="I388" s="54">
        <v>13944558.98</v>
      </c>
    </row>
    <row r="389" spans="1:9" ht="15.75">
      <c r="A389" s="81" t="s">
        <v>144</v>
      </c>
      <c r="B389" s="74" t="s">
        <v>900</v>
      </c>
      <c r="C389" s="75" t="s">
        <v>97</v>
      </c>
      <c r="D389" s="75" t="s">
        <v>101</v>
      </c>
      <c r="E389" s="76" t="s">
        <v>217</v>
      </c>
      <c r="F389" s="75" t="s">
        <v>145</v>
      </c>
      <c r="G389" s="54">
        <v>376200</v>
      </c>
      <c r="H389" s="54">
        <v>376200</v>
      </c>
      <c r="I389" s="54">
        <v>376200</v>
      </c>
    </row>
    <row r="390" spans="1:9" ht="15.75">
      <c r="A390" s="80" t="s">
        <v>48</v>
      </c>
      <c r="B390" s="70" t="s">
        <v>900</v>
      </c>
      <c r="C390" s="71" t="s">
        <v>97</v>
      </c>
      <c r="D390" s="71" t="s">
        <v>102</v>
      </c>
      <c r="E390" s="70"/>
      <c r="F390" s="71"/>
      <c r="G390" s="72">
        <f>SUM(G391)</f>
        <v>76580</v>
      </c>
      <c r="H390" s="72">
        <f t="shared" ref="H390:I392" si="60">SUM(H391)</f>
        <v>5162</v>
      </c>
      <c r="I390" s="72">
        <f t="shared" si="60"/>
        <v>5588</v>
      </c>
    </row>
    <row r="391" spans="1:9" ht="15.75">
      <c r="A391" s="81" t="s">
        <v>39</v>
      </c>
      <c r="B391" s="74" t="s">
        <v>900</v>
      </c>
      <c r="C391" s="75" t="s">
        <v>97</v>
      </c>
      <c r="D391" s="75" t="s">
        <v>102</v>
      </c>
      <c r="E391" s="76" t="s">
        <v>215</v>
      </c>
      <c r="F391" s="71"/>
      <c r="G391" s="54">
        <f>SUM(G392)</f>
        <v>76580</v>
      </c>
      <c r="H391" s="54">
        <f t="shared" si="60"/>
        <v>5162</v>
      </c>
      <c r="I391" s="54">
        <f t="shared" si="60"/>
        <v>5588</v>
      </c>
    </row>
    <row r="392" spans="1:9" ht="15.75">
      <c r="A392" s="81" t="s">
        <v>38</v>
      </c>
      <c r="B392" s="74" t="s">
        <v>900</v>
      </c>
      <c r="C392" s="75" t="s">
        <v>97</v>
      </c>
      <c r="D392" s="75" t="s">
        <v>102</v>
      </c>
      <c r="E392" s="76" t="s">
        <v>216</v>
      </c>
      <c r="F392" s="75"/>
      <c r="G392" s="54">
        <f>SUM(G393)</f>
        <v>76580</v>
      </c>
      <c r="H392" s="54">
        <f t="shared" si="60"/>
        <v>5162</v>
      </c>
      <c r="I392" s="54">
        <f t="shared" si="60"/>
        <v>5588</v>
      </c>
    </row>
    <row r="393" spans="1:9" ht="78.75">
      <c r="A393" s="81" t="s">
        <v>108</v>
      </c>
      <c r="B393" s="74" t="s">
        <v>900</v>
      </c>
      <c r="C393" s="75" t="s">
        <v>97</v>
      </c>
      <c r="D393" s="75" t="s">
        <v>102</v>
      </c>
      <c r="E393" s="76" t="s">
        <v>297</v>
      </c>
      <c r="F393" s="75"/>
      <c r="G393" s="54">
        <f>SUM(G394:G394)</f>
        <v>76580</v>
      </c>
      <c r="H393" s="54">
        <f>SUM(H394:H394)</f>
        <v>5162</v>
      </c>
      <c r="I393" s="54">
        <f>SUM(I394:I394)</f>
        <v>5588</v>
      </c>
    </row>
    <row r="394" spans="1:9" ht="47.25">
      <c r="A394" s="132" t="s">
        <v>151</v>
      </c>
      <c r="B394" s="74" t="s">
        <v>900</v>
      </c>
      <c r="C394" s="75" t="s">
        <v>97</v>
      </c>
      <c r="D394" s="75" t="s">
        <v>102</v>
      </c>
      <c r="E394" s="76" t="s">
        <v>297</v>
      </c>
      <c r="F394" s="75" t="s">
        <v>87</v>
      </c>
      <c r="G394" s="156">
        <v>76580</v>
      </c>
      <c r="H394" s="156">
        <v>5162</v>
      </c>
      <c r="I394" s="156">
        <v>5588</v>
      </c>
    </row>
    <row r="395" spans="1:9" ht="15.75">
      <c r="A395" s="80" t="s">
        <v>106</v>
      </c>
      <c r="B395" s="70" t="s">
        <v>900</v>
      </c>
      <c r="C395" s="71" t="s">
        <v>97</v>
      </c>
      <c r="D395" s="71" t="s">
        <v>50</v>
      </c>
      <c r="E395" s="70"/>
      <c r="F395" s="71"/>
      <c r="G395" s="72">
        <f>SUM(G396+G405+G437+G400+G409+G421+G417+G425+G429+G433)</f>
        <v>13056322.09</v>
      </c>
      <c r="H395" s="72">
        <f t="shared" ref="H395:I395" si="61">SUM(H396+H405+H437+H400+H409+H421+H417+H425+H429+H433)</f>
        <v>5052695.3600000003</v>
      </c>
      <c r="I395" s="72">
        <f t="shared" si="61"/>
        <v>5015195.3600000003</v>
      </c>
    </row>
    <row r="396" spans="1:9" ht="47.25">
      <c r="A396" s="136" t="s">
        <v>738</v>
      </c>
      <c r="B396" s="74" t="s">
        <v>900</v>
      </c>
      <c r="C396" s="75" t="s">
        <v>97</v>
      </c>
      <c r="D396" s="75" t="s">
        <v>50</v>
      </c>
      <c r="E396" s="76" t="s">
        <v>298</v>
      </c>
      <c r="F396" s="75"/>
      <c r="G396" s="54">
        <f>SUM(G397)</f>
        <v>37500</v>
      </c>
      <c r="H396" s="54">
        <f>SUM(H397)</f>
        <v>37500</v>
      </c>
      <c r="I396" s="54"/>
    </row>
    <row r="397" spans="1:9" ht="15.75">
      <c r="A397" s="136" t="s">
        <v>38</v>
      </c>
      <c r="B397" s="74" t="s">
        <v>900</v>
      </c>
      <c r="C397" s="75" t="s">
        <v>97</v>
      </c>
      <c r="D397" s="75" t="s">
        <v>50</v>
      </c>
      <c r="E397" s="76" t="s">
        <v>299</v>
      </c>
      <c r="F397" s="75"/>
      <c r="G397" s="54">
        <f>SUM(G398:G398)</f>
        <v>37500</v>
      </c>
      <c r="H397" s="54">
        <f>SUM(H398:H398)</f>
        <v>37500</v>
      </c>
      <c r="I397" s="54"/>
    </row>
    <row r="398" spans="1:9" ht="47.25">
      <c r="A398" s="136" t="s">
        <v>58</v>
      </c>
      <c r="B398" s="74" t="s">
        <v>900</v>
      </c>
      <c r="C398" s="75" t="s">
        <v>97</v>
      </c>
      <c r="D398" s="75" t="s">
        <v>50</v>
      </c>
      <c r="E398" s="76" t="s">
        <v>300</v>
      </c>
      <c r="F398" s="75"/>
      <c r="G398" s="54">
        <f>SUM(G399)</f>
        <v>37500</v>
      </c>
      <c r="H398" s="54">
        <f>SUM(H399)</f>
        <v>37500</v>
      </c>
      <c r="I398" s="54"/>
    </row>
    <row r="399" spans="1:9" ht="47.25">
      <c r="A399" s="132" t="s">
        <v>151</v>
      </c>
      <c r="B399" s="74" t="s">
        <v>900</v>
      </c>
      <c r="C399" s="75" t="s">
        <v>97</v>
      </c>
      <c r="D399" s="75" t="s">
        <v>50</v>
      </c>
      <c r="E399" s="76" t="s">
        <v>300</v>
      </c>
      <c r="F399" s="75" t="s">
        <v>87</v>
      </c>
      <c r="G399" s="54">
        <v>37500</v>
      </c>
      <c r="H399" s="54">
        <v>37500</v>
      </c>
      <c r="I399" s="54"/>
    </row>
    <row r="400" spans="1:9" ht="47.25">
      <c r="A400" s="81" t="s">
        <v>806</v>
      </c>
      <c r="B400" s="74" t="s">
        <v>900</v>
      </c>
      <c r="C400" s="75" t="s">
        <v>97</v>
      </c>
      <c r="D400" s="75" t="s">
        <v>50</v>
      </c>
      <c r="E400" s="76" t="s">
        <v>301</v>
      </c>
      <c r="F400" s="76"/>
      <c r="G400" s="54">
        <f t="shared" ref="G400:I401" si="62">SUM(G401)</f>
        <v>20000</v>
      </c>
      <c r="H400" s="54">
        <f t="shared" si="62"/>
        <v>20000</v>
      </c>
      <c r="I400" s="54">
        <f t="shared" si="62"/>
        <v>20000</v>
      </c>
    </row>
    <row r="401" spans="1:9" ht="63">
      <c r="A401" s="136" t="s">
        <v>763</v>
      </c>
      <c r="B401" s="74" t="s">
        <v>900</v>
      </c>
      <c r="C401" s="75" t="s">
        <v>97</v>
      </c>
      <c r="D401" s="75" t="s">
        <v>50</v>
      </c>
      <c r="E401" s="76" t="s">
        <v>302</v>
      </c>
      <c r="F401" s="76"/>
      <c r="G401" s="54">
        <f t="shared" si="62"/>
        <v>20000</v>
      </c>
      <c r="H401" s="54">
        <f t="shared" si="62"/>
        <v>20000</v>
      </c>
      <c r="I401" s="54">
        <f t="shared" si="62"/>
        <v>20000</v>
      </c>
    </row>
    <row r="402" spans="1:9" ht="31.5">
      <c r="A402" s="81" t="s">
        <v>113</v>
      </c>
      <c r="B402" s="74" t="s">
        <v>900</v>
      </c>
      <c r="C402" s="75" t="s">
        <v>97</v>
      </c>
      <c r="D402" s="75" t="s">
        <v>50</v>
      </c>
      <c r="E402" s="76" t="s">
        <v>303</v>
      </c>
      <c r="F402" s="76"/>
      <c r="G402" s="54">
        <f>SUM(G403:G403)</f>
        <v>20000</v>
      </c>
      <c r="H402" s="54">
        <f>SUM(H403:H403)</f>
        <v>20000</v>
      </c>
      <c r="I402" s="54">
        <f>SUM(I403:I403)</f>
        <v>20000</v>
      </c>
    </row>
    <row r="403" spans="1:9" ht="31.5">
      <c r="A403" s="132" t="s">
        <v>192</v>
      </c>
      <c r="B403" s="74" t="s">
        <v>900</v>
      </c>
      <c r="C403" s="75" t="s">
        <v>97</v>
      </c>
      <c r="D403" s="75" t="s">
        <v>50</v>
      </c>
      <c r="E403" s="76" t="s">
        <v>304</v>
      </c>
      <c r="F403" s="76"/>
      <c r="G403" s="54">
        <f>SUM(G404)</f>
        <v>20000</v>
      </c>
      <c r="H403" s="54">
        <f>SUM(H404)</f>
        <v>20000</v>
      </c>
      <c r="I403" s="54">
        <f>SUM(I404)</f>
        <v>20000</v>
      </c>
    </row>
    <row r="404" spans="1:9" ht="47.25">
      <c r="A404" s="132" t="s">
        <v>151</v>
      </c>
      <c r="B404" s="74" t="s">
        <v>900</v>
      </c>
      <c r="C404" s="75" t="s">
        <v>97</v>
      </c>
      <c r="D404" s="75" t="s">
        <v>50</v>
      </c>
      <c r="E404" s="76" t="s">
        <v>304</v>
      </c>
      <c r="F404" s="76" t="s">
        <v>87</v>
      </c>
      <c r="G404" s="54">
        <v>20000</v>
      </c>
      <c r="H404" s="54">
        <v>20000</v>
      </c>
      <c r="I404" s="54">
        <v>20000</v>
      </c>
    </row>
    <row r="405" spans="1:9" ht="63">
      <c r="A405" s="81" t="s">
        <v>768</v>
      </c>
      <c r="B405" s="74" t="s">
        <v>900</v>
      </c>
      <c r="C405" s="75" t="s">
        <v>97</v>
      </c>
      <c r="D405" s="75" t="s">
        <v>50</v>
      </c>
      <c r="E405" s="76" t="s">
        <v>305</v>
      </c>
      <c r="F405" s="75"/>
      <c r="G405" s="54">
        <f t="shared" ref="G405:I407" si="63">SUM(G406)</f>
        <v>100000</v>
      </c>
      <c r="H405" s="54">
        <f t="shared" si="63"/>
        <v>100000</v>
      </c>
      <c r="I405" s="54">
        <f t="shared" si="63"/>
        <v>100000</v>
      </c>
    </row>
    <row r="406" spans="1:9" ht="31.5">
      <c r="A406" s="81" t="s">
        <v>113</v>
      </c>
      <c r="B406" s="74" t="s">
        <v>900</v>
      </c>
      <c r="C406" s="75" t="s">
        <v>97</v>
      </c>
      <c r="D406" s="75" t="s">
        <v>50</v>
      </c>
      <c r="E406" s="76" t="s">
        <v>306</v>
      </c>
      <c r="F406" s="75"/>
      <c r="G406" s="54">
        <f t="shared" si="63"/>
        <v>100000</v>
      </c>
      <c r="H406" s="54">
        <f t="shared" si="63"/>
        <v>100000</v>
      </c>
      <c r="I406" s="54">
        <f t="shared" si="63"/>
        <v>100000</v>
      </c>
    </row>
    <row r="407" spans="1:9" ht="31.5">
      <c r="A407" s="132" t="s">
        <v>418</v>
      </c>
      <c r="B407" s="74" t="s">
        <v>900</v>
      </c>
      <c r="C407" s="75" t="s">
        <v>97</v>
      </c>
      <c r="D407" s="75" t="s">
        <v>50</v>
      </c>
      <c r="E407" s="76" t="s">
        <v>416</v>
      </c>
      <c r="F407" s="75"/>
      <c r="G407" s="54">
        <f t="shared" si="63"/>
        <v>100000</v>
      </c>
      <c r="H407" s="54">
        <f t="shared" si="63"/>
        <v>100000</v>
      </c>
      <c r="I407" s="54">
        <f t="shared" si="63"/>
        <v>100000</v>
      </c>
    </row>
    <row r="408" spans="1:9" ht="47.25">
      <c r="A408" s="132" t="s">
        <v>151</v>
      </c>
      <c r="B408" s="74" t="s">
        <v>900</v>
      </c>
      <c r="C408" s="75" t="s">
        <v>97</v>
      </c>
      <c r="D408" s="75" t="s">
        <v>50</v>
      </c>
      <c r="E408" s="76" t="s">
        <v>417</v>
      </c>
      <c r="F408" s="75" t="s">
        <v>87</v>
      </c>
      <c r="G408" s="54">
        <v>100000</v>
      </c>
      <c r="H408" s="54">
        <v>100000</v>
      </c>
      <c r="I408" s="54">
        <v>100000</v>
      </c>
    </row>
    <row r="409" spans="1:9" ht="78.75">
      <c r="A409" s="81" t="s">
        <v>769</v>
      </c>
      <c r="B409" s="74" t="s">
        <v>900</v>
      </c>
      <c r="C409" s="75" t="s">
        <v>97</v>
      </c>
      <c r="D409" s="75" t="s">
        <v>50</v>
      </c>
      <c r="E409" s="76" t="s">
        <v>307</v>
      </c>
      <c r="F409" s="75"/>
      <c r="G409" s="54">
        <f>SUM(G410)</f>
        <v>498200.1</v>
      </c>
      <c r="H409" s="54">
        <f>SUM(H410)</f>
        <v>494573.37</v>
      </c>
      <c r="I409" s="54">
        <f>SUM(I410)</f>
        <v>494573.37</v>
      </c>
    </row>
    <row r="410" spans="1:9" ht="31.5">
      <c r="A410" s="81" t="s">
        <v>113</v>
      </c>
      <c r="B410" s="74" t="s">
        <v>900</v>
      </c>
      <c r="C410" s="75" t="s">
        <v>97</v>
      </c>
      <c r="D410" s="75" t="s">
        <v>50</v>
      </c>
      <c r="E410" s="76" t="s">
        <v>308</v>
      </c>
      <c r="F410" s="75"/>
      <c r="G410" s="54">
        <f>SUM(G411+G413+G415)</f>
        <v>498200.1</v>
      </c>
      <c r="H410" s="54">
        <f t="shared" ref="H410:I410" si="64">SUM(H411+H413+H415)</f>
        <v>494573.37</v>
      </c>
      <c r="I410" s="54">
        <f t="shared" si="64"/>
        <v>494573.37</v>
      </c>
    </row>
    <row r="411" spans="1:9" ht="47.25">
      <c r="A411" s="81" t="s">
        <v>361</v>
      </c>
      <c r="B411" s="74" t="s">
        <v>900</v>
      </c>
      <c r="C411" s="75" t="s">
        <v>97</v>
      </c>
      <c r="D411" s="75" t="s">
        <v>50</v>
      </c>
      <c r="E411" s="76" t="s">
        <v>193</v>
      </c>
      <c r="F411" s="75"/>
      <c r="G411" s="54">
        <f>SUM(G412)</f>
        <v>110000</v>
      </c>
      <c r="H411" s="54">
        <f>SUM(H412)</f>
        <v>110000</v>
      </c>
      <c r="I411" s="54">
        <f>SUM(I412)</f>
        <v>110000</v>
      </c>
    </row>
    <row r="412" spans="1:9" ht="47.25">
      <c r="A412" s="132" t="s">
        <v>151</v>
      </c>
      <c r="B412" s="74" t="s">
        <v>900</v>
      </c>
      <c r="C412" s="75" t="s">
        <v>97</v>
      </c>
      <c r="D412" s="75" t="s">
        <v>50</v>
      </c>
      <c r="E412" s="76" t="s">
        <v>193</v>
      </c>
      <c r="F412" s="75" t="s">
        <v>87</v>
      </c>
      <c r="G412" s="54">
        <v>110000</v>
      </c>
      <c r="H412" s="54">
        <v>110000</v>
      </c>
      <c r="I412" s="54">
        <v>110000</v>
      </c>
    </row>
    <row r="413" spans="1:9" ht="31.5">
      <c r="A413" s="81" t="s">
        <v>359</v>
      </c>
      <c r="B413" s="74" t="s">
        <v>900</v>
      </c>
      <c r="C413" s="75" t="s">
        <v>97</v>
      </c>
      <c r="D413" s="75" t="s">
        <v>50</v>
      </c>
      <c r="E413" s="76" t="s">
        <v>360</v>
      </c>
      <c r="F413" s="75"/>
      <c r="G413" s="54">
        <f>SUM(G414)</f>
        <v>100000</v>
      </c>
      <c r="H413" s="54">
        <f>SUM(H414)</f>
        <v>100000</v>
      </c>
      <c r="I413" s="54">
        <f>SUM(I414)</f>
        <v>100000</v>
      </c>
    </row>
    <row r="414" spans="1:9" ht="47.25">
      <c r="A414" s="132" t="s">
        <v>151</v>
      </c>
      <c r="B414" s="74" t="s">
        <v>900</v>
      </c>
      <c r="C414" s="75" t="s">
        <v>97</v>
      </c>
      <c r="D414" s="75" t="s">
        <v>50</v>
      </c>
      <c r="E414" s="76" t="s">
        <v>360</v>
      </c>
      <c r="F414" s="75" t="s">
        <v>87</v>
      </c>
      <c r="G414" s="54">
        <v>100000</v>
      </c>
      <c r="H414" s="54">
        <v>100000</v>
      </c>
      <c r="I414" s="54">
        <v>100000</v>
      </c>
    </row>
    <row r="415" spans="1:9" ht="63">
      <c r="A415" s="46" t="s">
        <v>902</v>
      </c>
      <c r="B415" s="74" t="s">
        <v>900</v>
      </c>
      <c r="C415" s="75" t="s">
        <v>97</v>
      </c>
      <c r="D415" s="75" t="s">
        <v>50</v>
      </c>
      <c r="E415" s="114" t="s">
        <v>903</v>
      </c>
      <c r="F415" s="114"/>
      <c r="G415" s="48">
        <f t="shared" ref="G415:I415" si="65">SUM(G416)</f>
        <v>288200.09999999998</v>
      </c>
      <c r="H415" s="48">
        <f t="shared" si="65"/>
        <v>284573.37</v>
      </c>
      <c r="I415" s="48">
        <f t="shared" si="65"/>
        <v>284573.37</v>
      </c>
    </row>
    <row r="416" spans="1:9" ht="31.5">
      <c r="A416" s="46" t="s">
        <v>32</v>
      </c>
      <c r="B416" s="74" t="s">
        <v>900</v>
      </c>
      <c r="C416" s="75" t="s">
        <v>97</v>
      </c>
      <c r="D416" s="75" t="s">
        <v>50</v>
      </c>
      <c r="E416" s="114" t="s">
        <v>903</v>
      </c>
      <c r="F416" s="114" t="s">
        <v>33</v>
      </c>
      <c r="G416" s="164">
        <v>288200.09999999998</v>
      </c>
      <c r="H416" s="48">
        <v>284573.37</v>
      </c>
      <c r="I416" s="48">
        <v>284573.37</v>
      </c>
    </row>
    <row r="417" spans="1:9" ht="63">
      <c r="A417" s="132" t="s">
        <v>807</v>
      </c>
      <c r="B417" s="74" t="s">
        <v>900</v>
      </c>
      <c r="C417" s="75" t="s">
        <v>97</v>
      </c>
      <c r="D417" s="75" t="s">
        <v>50</v>
      </c>
      <c r="E417" s="76" t="s">
        <v>404</v>
      </c>
      <c r="F417" s="76"/>
      <c r="G417" s="54">
        <f>SUM(G418)</f>
        <v>40000</v>
      </c>
      <c r="H417" s="54">
        <f>SUM(H418)</f>
        <v>40000</v>
      </c>
      <c r="I417" s="54">
        <f>SUM(I418)</f>
        <v>40000</v>
      </c>
    </row>
    <row r="418" spans="1:9" ht="31.5">
      <c r="A418" s="132" t="s">
        <v>113</v>
      </c>
      <c r="B418" s="74" t="s">
        <v>900</v>
      </c>
      <c r="C418" s="75" t="s">
        <v>97</v>
      </c>
      <c r="D418" s="75" t="s">
        <v>50</v>
      </c>
      <c r="E418" s="76" t="s">
        <v>405</v>
      </c>
      <c r="F418" s="76"/>
      <c r="G418" s="54">
        <f>SUM(G419:G419)</f>
        <v>40000</v>
      </c>
      <c r="H418" s="54">
        <f>SUM(H419:H419)</f>
        <v>40000</v>
      </c>
      <c r="I418" s="54">
        <f>SUM(I419:I419)</f>
        <v>40000</v>
      </c>
    </row>
    <row r="419" spans="1:9" ht="63">
      <c r="A419" s="132" t="s">
        <v>406</v>
      </c>
      <c r="B419" s="74" t="s">
        <v>900</v>
      </c>
      <c r="C419" s="75" t="s">
        <v>97</v>
      </c>
      <c r="D419" s="75" t="s">
        <v>50</v>
      </c>
      <c r="E419" s="76" t="s">
        <v>407</v>
      </c>
      <c r="F419" s="76"/>
      <c r="G419" s="54">
        <f>SUM(G420)</f>
        <v>40000</v>
      </c>
      <c r="H419" s="54">
        <f>SUM(H420)</f>
        <v>40000</v>
      </c>
      <c r="I419" s="54">
        <f>SUM(I420)</f>
        <v>40000</v>
      </c>
    </row>
    <row r="420" spans="1:9" ht="47.25">
      <c r="A420" s="132" t="s">
        <v>151</v>
      </c>
      <c r="B420" s="74" t="s">
        <v>900</v>
      </c>
      <c r="C420" s="75" t="s">
        <v>97</v>
      </c>
      <c r="D420" s="75" t="s">
        <v>50</v>
      </c>
      <c r="E420" s="76" t="s">
        <v>407</v>
      </c>
      <c r="F420" s="76" t="s">
        <v>87</v>
      </c>
      <c r="G420" s="54">
        <v>40000</v>
      </c>
      <c r="H420" s="54">
        <v>40000</v>
      </c>
      <c r="I420" s="54">
        <v>40000</v>
      </c>
    </row>
    <row r="421" spans="1:9" ht="47.25">
      <c r="A421" s="81" t="s">
        <v>778</v>
      </c>
      <c r="B421" s="74" t="s">
        <v>900</v>
      </c>
      <c r="C421" s="76" t="s">
        <v>97</v>
      </c>
      <c r="D421" s="76" t="s">
        <v>50</v>
      </c>
      <c r="E421" s="76" t="s">
        <v>196</v>
      </c>
      <c r="F421" s="76"/>
      <c r="G421" s="54">
        <f t="shared" ref="G421:I423" si="66">SUM(G422)</f>
        <v>40000</v>
      </c>
      <c r="H421" s="54">
        <f t="shared" si="66"/>
        <v>40000</v>
      </c>
      <c r="I421" s="54">
        <f t="shared" si="66"/>
        <v>40000</v>
      </c>
    </row>
    <row r="422" spans="1:9" ht="31.5">
      <c r="A422" s="132" t="s">
        <v>113</v>
      </c>
      <c r="B422" s="74" t="s">
        <v>900</v>
      </c>
      <c r="C422" s="75" t="s">
        <v>97</v>
      </c>
      <c r="D422" s="75" t="s">
        <v>50</v>
      </c>
      <c r="E422" s="76" t="s">
        <v>197</v>
      </c>
      <c r="F422" s="76"/>
      <c r="G422" s="54">
        <f t="shared" si="66"/>
        <v>40000</v>
      </c>
      <c r="H422" s="54">
        <f t="shared" si="66"/>
        <v>40000</v>
      </c>
      <c r="I422" s="54">
        <f t="shared" si="66"/>
        <v>40000</v>
      </c>
    </row>
    <row r="423" spans="1:9" ht="31.5">
      <c r="A423" s="81" t="s">
        <v>171</v>
      </c>
      <c r="B423" s="74" t="s">
        <v>900</v>
      </c>
      <c r="C423" s="75" t="s">
        <v>97</v>
      </c>
      <c r="D423" s="75" t="s">
        <v>50</v>
      </c>
      <c r="E423" s="76" t="s">
        <v>600</v>
      </c>
      <c r="F423" s="75"/>
      <c r="G423" s="54">
        <f t="shared" si="66"/>
        <v>40000</v>
      </c>
      <c r="H423" s="54">
        <f t="shared" si="66"/>
        <v>40000</v>
      </c>
      <c r="I423" s="54">
        <f t="shared" si="66"/>
        <v>40000</v>
      </c>
    </row>
    <row r="424" spans="1:9" ht="47.25">
      <c r="A424" s="132" t="s">
        <v>151</v>
      </c>
      <c r="B424" s="74" t="s">
        <v>900</v>
      </c>
      <c r="C424" s="75" t="s">
        <v>97</v>
      </c>
      <c r="D424" s="75" t="s">
        <v>50</v>
      </c>
      <c r="E424" s="76" t="s">
        <v>600</v>
      </c>
      <c r="F424" s="75" t="s">
        <v>87</v>
      </c>
      <c r="G424" s="54">
        <v>40000</v>
      </c>
      <c r="H424" s="54">
        <v>40000</v>
      </c>
      <c r="I424" s="54">
        <v>40000</v>
      </c>
    </row>
    <row r="425" spans="1:9" ht="47.25">
      <c r="A425" s="81" t="s">
        <v>779</v>
      </c>
      <c r="B425" s="74" t="s">
        <v>900</v>
      </c>
      <c r="C425" s="75" t="s">
        <v>97</v>
      </c>
      <c r="D425" s="75" t="s">
        <v>50</v>
      </c>
      <c r="E425" s="76" t="s">
        <v>419</v>
      </c>
      <c r="F425" s="76"/>
      <c r="G425" s="54">
        <f>SUM(G426)</f>
        <v>40000</v>
      </c>
      <c r="H425" s="54">
        <f>SUM(H426)</f>
        <v>40000</v>
      </c>
      <c r="I425" s="54">
        <f>SUM(I426)</f>
        <v>40000</v>
      </c>
    </row>
    <row r="426" spans="1:9" ht="31.5">
      <c r="A426" s="132" t="s">
        <v>113</v>
      </c>
      <c r="B426" s="74" t="s">
        <v>900</v>
      </c>
      <c r="C426" s="75" t="s">
        <v>97</v>
      </c>
      <c r="D426" s="75" t="s">
        <v>50</v>
      </c>
      <c r="E426" s="76" t="s">
        <v>420</v>
      </c>
      <c r="F426" s="76"/>
      <c r="G426" s="54">
        <f>SUM(G427:G427)</f>
        <v>40000</v>
      </c>
      <c r="H426" s="54">
        <f>SUM(H427:H427)</f>
        <v>40000</v>
      </c>
      <c r="I426" s="54">
        <f>SUM(I427:I427)</f>
        <v>40000</v>
      </c>
    </row>
    <row r="427" spans="1:9" ht="15.75">
      <c r="A427" s="81" t="s">
        <v>30</v>
      </c>
      <c r="B427" s="74" t="s">
        <v>900</v>
      </c>
      <c r="C427" s="75" t="s">
        <v>97</v>
      </c>
      <c r="D427" s="75" t="s">
        <v>50</v>
      </c>
      <c r="E427" s="76" t="s">
        <v>421</v>
      </c>
      <c r="F427" s="75"/>
      <c r="G427" s="54">
        <f>SUM(G428)</f>
        <v>40000</v>
      </c>
      <c r="H427" s="54">
        <f>SUM(H428)</f>
        <v>40000</v>
      </c>
      <c r="I427" s="54">
        <f>SUM(I428)</f>
        <v>40000</v>
      </c>
    </row>
    <row r="428" spans="1:9" ht="47.25">
      <c r="A428" s="132" t="s">
        <v>151</v>
      </c>
      <c r="B428" s="74" t="s">
        <v>900</v>
      </c>
      <c r="C428" s="75" t="s">
        <v>97</v>
      </c>
      <c r="D428" s="75" t="s">
        <v>50</v>
      </c>
      <c r="E428" s="76" t="s">
        <v>421</v>
      </c>
      <c r="F428" s="75" t="s">
        <v>87</v>
      </c>
      <c r="G428" s="54">
        <v>40000</v>
      </c>
      <c r="H428" s="54">
        <v>40000</v>
      </c>
      <c r="I428" s="54">
        <v>40000</v>
      </c>
    </row>
    <row r="429" spans="1:9" ht="63">
      <c r="A429" s="132" t="s">
        <v>782</v>
      </c>
      <c r="B429" s="74" t="s">
        <v>900</v>
      </c>
      <c r="C429" s="75" t="s">
        <v>97</v>
      </c>
      <c r="D429" s="75" t="s">
        <v>50</v>
      </c>
      <c r="E429" s="76" t="s">
        <v>414</v>
      </c>
      <c r="F429" s="76"/>
      <c r="G429" s="54">
        <f>SUM(G430)</f>
        <v>30000</v>
      </c>
      <c r="H429" s="54">
        <f>SUM(H430)</f>
        <v>30000</v>
      </c>
      <c r="I429" s="54">
        <f>SUM(I430)</f>
        <v>30000</v>
      </c>
    </row>
    <row r="430" spans="1:9" ht="31.5">
      <c r="A430" s="132" t="s">
        <v>113</v>
      </c>
      <c r="B430" s="74" t="s">
        <v>900</v>
      </c>
      <c r="C430" s="75" t="s">
        <v>97</v>
      </c>
      <c r="D430" s="75" t="s">
        <v>50</v>
      </c>
      <c r="E430" s="76" t="s">
        <v>415</v>
      </c>
      <c r="F430" s="76"/>
      <c r="G430" s="54">
        <f>SUM(G431:G431)</f>
        <v>30000</v>
      </c>
      <c r="H430" s="54">
        <f>SUM(H431:H431)</f>
        <v>30000</v>
      </c>
      <c r="I430" s="54">
        <f>SUM(I431:I431)</f>
        <v>30000</v>
      </c>
    </row>
    <row r="431" spans="1:9" ht="31.5">
      <c r="A431" s="132" t="s">
        <v>418</v>
      </c>
      <c r="B431" s="74" t="s">
        <v>900</v>
      </c>
      <c r="C431" s="75" t="s">
        <v>97</v>
      </c>
      <c r="D431" s="75" t="s">
        <v>50</v>
      </c>
      <c r="E431" s="76" t="s">
        <v>422</v>
      </c>
      <c r="F431" s="76"/>
      <c r="G431" s="54">
        <f>SUM(G432)</f>
        <v>30000</v>
      </c>
      <c r="H431" s="54">
        <f>SUM(H432)</f>
        <v>30000</v>
      </c>
      <c r="I431" s="54">
        <f>SUM(I432)</f>
        <v>30000</v>
      </c>
    </row>
    <row r="432" spans="1:9" ht="47.25">
      <c r="A432" s="132" t="s">
        <v>151</v>
      </c>
      <c r="B432" s="74" t="s">
        <v>900</v>
      </c>
      <c r="C432" s="75" t="s">
        <v>97</v>
      </c>
      <c r="D432" s="75" t="s">
        <v>50</v>
      </c>
      <c r="E432" s="76" t="s">
        <v>422</v>
      </c>
      <c r="F432" s="76" t="s">
        <v>87</v>
      </c>
      <c r="G432" s="54">
        <v>30000</v>
      </c>
      <c r="H432" s="54">
        <v>30000</v>
      </c>
      <c r="I432" s="54">
        <v>30000</v>
      </c>
    </row>
    <row r="433" spans="1:9" ht="94.5">
      <c r="A433" s="139" t="s">
        <v>784</v>
      </c>
      <c r="B433" s="74" t="s">
        <v>900</v>
      </c>
      <c r="C433" s="112" t="s">
        <v>97</v>
      </c>
      <c r="D433" s="112" t="s">
        <v>50</v>
      </c>
      <c r="E433" s="114" t="s">
        <v>651</v>
      </c>
      <c r="F433" s="31"/>
      <c r="G433" s="56">
        <f>SUM(G434)</f>
        <v>40000</v>
      </c>
      <c r="H433" s="56">
        <f t="shared" ref="H433:I433" si="67">SUM(H434)</f>
        <v>40000</v>
      </c>
      <c r="I433" s="56">
        <f t="shared" si="67"/>
        <v>40000</v>
      </c>
    </row>
    <row r="434" spans="1:9" ht="31.5">
      <c r="A434" s="139" t="s">
        <v>113</v>
      </c>
      <c r="B434" s="74" t="s">
        <v>900</v>
      </c>
      <c r="C434" s="112" t="s">
        <v>97</v>
      </c>
      <c r="D434" s="112" t="s">
        <v>50</v>
      </c>
      <c r="E434" s="114" t="s">
        <v>652</v>
      </c>
      <c r="F434" s="31"/>
      <c r="G434" s="56">
        <f>SUM(G435)</f>
        <v>40000</v>
      </c>
      <c r="H434" s="56">
        <f>SUM(H435)</f>
        <v>40000</v>
      </c>
      <c r="I434" s="56">
        <f>SUM(I435)</f>
        <v>40000</v>
      </c>
    </row>
    <row r="435" spans="1:9" ht="63">
      <c r="A435" s="139" t="s">
        <v>653</v>
      </c>
      <c r="B435" s="74" t="s">
        <v>900</v>
      </c>
      <c r="C435" s="112" t="s">
        <v>97</v>
      </c>
      <c r="D435" s="112" t="s">
        <v>50</v>
      </c>
      <c r="E435" s="114" t="s">
        <v>654</v>
      </c>
      <c r="F435" s="31"/>
      <c r="G435" s="56">
        <f>SUM(G436)</f>
        <v>40000</v>
      </c>
      <c r="H435" s="56">
        <f t="shared" ref="H435:I435" si="68">SUM(H436)</f>
        <v>40000</v>
      </c>
      <c r="I435" s="56">
        <f t="shared" si="68"/>
        <v>40000</v>
      </c>
    </row>
    <row r="436" spans="1:9" ht="47.25">
      <c r="A436" s="139" t="s">
        <v>151</v>
      </c>
      <c r="B436" s="74" t="s">
        <v>900</v>
      </c>
      <c r="C436" s="112" t="s">
        <v>97</v>
      </c>
      <c r="D436" s="112" t="s">
        <v>50</v>
      </c>
      <c r="E436" s="114" t="s">
        <v>654</v>
      </c>
      <c r="F436" s="31" t="s">
        <v>87</v>
      </c>
      <c r="G436" s="56">
        <v>40000</v>
      </c>
      <c r="H436" s="56">
        <v>40000</v>
      </c>
      <c r="I436" s="56">
        <v>40000</v>
      </c>
    </row>
    <row r="437" spans="1:9" ht="15.75">
      <c r="A437" s="81" t="s">
        <v>39</v>
      </c>
      <c r="B437" s="74" t="s">
        <v>900</v>
      </c>
      <c r="C437" s="75" t="s">
        <v>97</v>
      </c>
      <c r="D437" s="75" t="s">
        <v>50</v>
      </c>
      <c r="E437" s="76" t="s">
        <v>215</v>
      </c>
      <c r="F437" s="71"/>
      <c r="G437" s="54">
        <f>SUM(G438+G452)</f>
        <v>12210621.99</v>
      </c>
      <c r="H437" s="54">
        <f>SUM(H438+H452)</f>
        <v>4210621.99</v>
      </c>
      <c r="I437" s="54">
        <f>SUM(I438+I452)</f>
        <v>4210621.99</v>
      </c>
    </row>
    <row r="438" spans="1:9" ht="15.75">
      <c r="A438" s="81" t="s">
        <v>38</v>
      </c>
      <c r="B438" s="74" t="s">
        <v>900</v>
      </c>
      <c r="C438" s="75" t="s">
        <v>97</v>
      </c>
      <c r="D438" s="75" t="s">
        <v>50</v>
      </c>
      <c r="E438" s="76" t="s">
        <v>216</v>
      </c>
      <c r="F438" s="75"/>
      <c r="G438" s="54">
        <f>SUM(G441+G450+G446+G448+G439)</f>
        <v>12114621.99</v>
      </c>
      <c r="H438" s="54">
        <f t="shared" ref="H438:I438" si="69">SUM(H441+H450+H446+H448)</f>
        <v>4114621.99</v>
      </c>
      <c r="I438" s="54">
        <f t="shared" si="69"/>
        <v>4114621.99</v>
      </c>
    </row>
    <row r="439" spans="1:9" ht="47.25">
      <c r="A439" s="93" t="s">
        <v>960</v>
      </c>
      <c r="B439" s="74" t="s">
        <v>900</v>
      </c>
      <c r="C439" s="75" t="s">
        <v>97</v>
      </c>
      <c r="D439" s="75" t="s">
        <v>50</v>
      </c>
      <c r="E439" s="76" t="s">
        <v>962</v>
      </c>
      <c r="F439" s="75"/>
      <c r="G439" s="48">
        <f>SUM(G440)</f>
        <v>8000000</v>
      </c>
      <c r="H439" s="54"/>
      <c r="I439" s="54"/>
    </row>
    <row r="440" spans="1:9" ht="15.75">
      <c r="A440" s="93" t="s">
        <v>144</v>
      </c>
      <c r="B440" s="74" t="s">
        <v>900</v>
      </c>
      <c r="C440" s="75" t="s">
        <v>97</v>
      </c>
      <c r="D440" s="75" t="s">
        <v>50</v>
      </c>
      <c r="E440" s="76" t="s">
        <v>962</v>
      </c>
      <c r="F440" s="36" t="s">
        <v>145</v>
      </c>
      <c r="G440" s="54">
        <v>8000000</v>
      </c>
      <c r="H440" s="54"/>
      <c r="I440" s="54"/>
    </row>
    <row r="441" spans="1:9" ht="31.5">
      <c r="A441" s="81" t="s">
        <v>41</v>
      </c>
      <c r="B441" s="74" t="s">
        <v>900</v>
      </c>
      <c r="C441" s="75" t="s">
        <v>97</v>
      </c>
      <c r="D441" s="75" t="s">
        <v>50</v>
      </c>
      <c r="E441" s="76" t="s">
        <v>219</v>
      </c>
      <c r="F441" s="71"/>
      <c r="G441" s="72">
        <f>SUM(G442+G444)</f>
        <v>650000</v>
      </c>
      <c r="H441" s="72">
        <f>SUM(H442+H444)</f>
        <v>650000</v>
      </c>
      <c r="I441" s="72">
        <f>SUM(I442+I444)</f>
        <v>650000</v>
      </c>
    </row>
    <row r="442" spans="1:9" ht="31.5">
      <c r="A442" s="81" t="s">
        <v>785</v>
      </c>
      <c r="B442" s="74" t="s">
        <v>900</v>
      </c>
      <c r="C442" s="75" t="s">
        <v>97</v>
      </c>
      <c r="D442" s="75" t="s">
        <v>50</v>
      </c>
      <c r="E442" s="76" t="s">
        <v>309</v>
      </c>
      <c r="F442" s="75"/>
      <c r="G442" s="54">
        <f>SUM(G443)</f>
        <v>300000</v>
      </c>
      <c r="H442" s="54">
        <f>SUM(H443)</f>
        <v>300000</v>
      </c>
      <c r="I442" s="54">
        <f>SUM(I443)</f>
        <v>300000</v>
      </c>
    </row>
    <row r="443" spans="1:9" ht="31.5">
      <c r="A443" s="81" t="s">
        <v>32</v>
      </c>
      <c r="B443" s="74" t="s">
        <v>900</v>
      </c>
      <c r="C443" s="75" t="s">
        <v>97</v>
      </c>
      <c r="D443" s="75" t="s">
        <v>50</v>
      </c>
      <c r="E443" s="76" t="s">
        <v>309</v>
      </c>
      <c r="F443" s="75" t="s">
        <v>33</v>
      </c>
      <c r="G443" s="54">
        <v>300000</v>
      </c>
      <c r="H443" s="54">
        <v>300000</v>
      </c>
      <c r="I443" s="54">
        <v>300000</v>
      </c>
    </row>
    <row r="444" spans="1:9" ht="31.5">
      <c r="A444" s="81" t="s">
        <v>42</v>
      </c>
      <c r="B444" s="74" t="s">
        <v>900</v>
      </c>
      <c r="C444" s="75" t="s">
        <v>97</v>
      </c>
      <c r="D444" s="75" t="s">
        <v>50</v>
      </c>
      <c r="E444" s="76" t="s">
        <v>221</v>
      </c>
      <c r="F444" s="75"/>
      <c r="G444" s="54">
        <f>SUM(G445:G445)</f>
        <v>350000</v>
      </c>
      <c r="H444" s="54">
        <f>SUM(H445:H445)</f>
        <v>350000</v>
      </c>
      <c r="I444" s="54">
        <f>SUM(I445:I445)</f>
        <v>350000</v>
      </c>
    </row>
    <row r="445" spans="1:9" ht="47.25">
      <c r="A445" s="132" t="s">
        <v>151</v>
      </c>
      <c r="B445" s="74" t="s">
        <v>900</v>
      </c>
      <c r="C445" s="75" t="s">
        <v>97</v>
      </c>
      <c r="D445" s="75" t="s">
        <v>50</v>
      </c>
      <c r="E445" s="76" t="s">
        <v>221</v>
      </c>
      <c r="F445" s="75" t="s">
        <v>87</v>
      </c>
      <c r="G445" s="54">
        <v>350000</v>
      </c>
      <c r="H445" s="54">
        <v>350000</v>
      </c>
      <c r="I445" s="54">
        <v>350000</v>
      </c>
    </row>
    <row r="446" spans="1:9" ht="63">
      <c r="A446" s="81" t="s">
        <v>795</v>
      </c>
      <c r="B446" s="74" t="s">
        <v>900</v>
      </c>
      <c r="C446" s="75" t="s">
        <v>97</v>
      </c>
      <c r="D446" s="75" t="s">
        <v>50</v>
      </c>
      <c r="E446" s="76" t="s">
        <v>222</v>
      </c>
      <c r="F446" s="75"/>
      <c r="G446" s="54">
        <f>SUM(G447)</f>
        <v>1200000</v>
      </c>
      <c r="H446" s="54">
        <f>SUM(H447)</f>
        <v>1200000</v>
      </c>
      <c r="I446" s="54">
        <f>SUM(I447)</f>
        <v>1200000</v>
      </c>
    </row>
    <row r="447" spans="1:9" ht="47.25">
      <c r="A447" s="132" t="s">
        <v>151</v>
      </c>
      <c r="B447" s="74" t="s">
        <v>900</v>
      </c>
      <c r="C447" s="75" t="s">
        <v>97</v>
      </c>
      <c r="D447" s="75" t="s">
        <v>50</v>
      </c>
      <c r="E447" s="76" t="s">
        <v>222</v>
      </c>
      <c r="F447" s="75" t="s">
        <v>87</v>
      </c>
      <c r="G447" s="54">
        <v>1200000</v>
      </c>
      <c r="H447" s="54">
        <v>1200000</v>
      </c>
      <c r="I447" s="54">
        <v>1200000</v>
      </c>
    </row>
    <row r="448" spans="1:9" ht="63">
      <c r="A448" s="88" t="s">
        <v>572</v>
      </c>
      <c r="B448" s="74" t="s">
        <v>900</v>
      </c>
      <c r="C448" s="75" t="s">
        <v>97</v>
      </c>
      <c r="D448" s="75" t="s">
        <v>50</v>
      </c>
      <c r="E448" s="74" t="s">
        <v>816</v>
      </c>
      <c r="F448" s="75"/>
      <c r="G448" s="48">
        <f t="shared" ref="G448:I448" si="70">SUM(G449)</f>
        <v>2007781.99</v>
      </c>
      <c r="H448" s="48">
        <f t="shared" si="70"/>
        <v>2007781.99</v>
      </c>
      <c r="I448" s="48">
        <f t="shared" si="70"/>
        <v>2007781.99</v>
      </c>
    </row>
    <row r="449" spans="1:9" ht="157.5">
      <c r="A449" s="95" t="s">
        <v>573</v>
      </c>
      <c r="B449" s="74" t="s">
        <v>900</v>
      </c>
      <c r="C449" s="75" t="s">
        <v>97</v>
      </c>
      <c r="D449" s="75" t="s">
        <v>50</v>
      </c>
      <c r="E449" s="74" t="s">
        <v>816</v>
      </c>
      <c r="F449" s="36" t="s">
        <v>35</v>
      </c>
      <c r="G449" s="48">
        <v>2007781.99</v>
      </c>
      <c r="H449" s="48">
        <v>2007781.99</v>
      </c>
      <c r="I449" s="48">
        <v>2007781.99</v>
      </c>
    </row>
    <row r="450" spans="1:9" ht="267.75">
      <c r="A450" s="162" t="s">
        <v>907</v>
      </c>
      <c r="B450" s="74" t="s">
        <v>900</v>
      </c>
      <c r="C450" s="75" t="s">
        <v>97</v>
      </c>
      <c r="D450" s="75" t="s">
        <v>50</v>
      </c>
      <c r="E450" s="76" t="s">
        <v>457</v>
      </c>
      <c r="F450" s="75"/>
      <c r="G450" s="54">
        <f t="shared" ref="G450:I450" si="71">SUM(G451)</f>
        <v>256840</v>
      </c>
      <c r="H450" s="54">
        <f t="shared" si="71"/>
        <v>256840</v>
      </c>
      <c r="I450" s="54">
        <f t="shared" si="71"/>
        <v>256840</v>
      </c>
    </row>
    <row r="451" spans="1:9" ht="94.5">
      <c r="A451" s="81" t="s">
        <v>31</v>
      </c>
      <c r="B451" s="74" t="s">
        <v>900</v>
      </c>
      <c r="C451" s="75" t="s">
        <v>97</v>
      </c>
      <c r="D451" s="75" t="s">
        <v>50</v>
      </c>
      <c r="E451" s="76" t="s">
        <v>457</v>
      </c>
      <c r="F451" s="75" t="s">
        <v>35</v>
      </c>
      <c r="G451" s="156">
        <v>256840</v>
      </c>
      <c r="H451" s="156">
        <v>256840</v>
      </c>
      <c r="I451" s="156">
        <v>256840</v>
      </c>
    </row>
    <row r="452" spans="1:9" ht="47.25">
      <c r="A452" s="81" t="s">
        <v>114</v>
      </c>
      <c r="B452" s="74" t="s">
        <v>900</v>
      </c>
      <c r="C452" s="75" t="s">
        <v>97</v>
      </c>
      <c r="D452" s="75" t="s">
        <v>50</v>
      </c>
      <c r="E452" s="74" t="s">
        <v>370</v>
      </c>
      <c r="F452" s="75"/>
      <c r="G452" s="54">
        <f t="shared" ref="G452:I453" si="72">SUM(G453)</f>
        <v>96000</v>
      </c>
      <c r="H452" s="54">
        <f t="shared" si="72"/>
        <v>96000</v>
      </c>
      <c r="I452" s="54">
        <f t="shared" si="72"/>
        <v>96000</v>
      </c>
    </row>
    <row r="453" spans="1:9" ht="47.25">
      <c r="A453" s="95" t="s">
        <v>927</v>
      </c>
      <c r="B453" s="74" t="s">
        <v>900</v>
      </c>
      <c r="C453" s="75" t="s">
        <v>97</v>
      </c>
      <c r="D453" s="75" t="s">
        <v>50</v>
      </c>
      <c r="E453" s="74" t="s">
        <v>371</v>
      </c>
      <c r="F453" s="75"/>
      <c r="G453" s="54">
        <f t="shared" si="72"/>
        <v>96000</v>
      </c>
      <c r="H453" s="54">
        <f t="shared" si="72"/>
        <v>96000</v>
      </c>
      <c r="I453" s="54">
        <f t="shared" si="72"/>
        <v>96000</v>
      </c>
    </row>
    <row r="454" spans="1:9" ht="31.5">
      <c r="A454" s="81" t="s">
        <v>32</v>
      </c>
      <c r="B454" s="74" t="s">
        <v>900</v>
      </c>
      <c r="C454" s="75" t="s">
        <v>97</v>
      </c>
      <c r="D454" s="75" t="s">
        <v>50</v>
      </c>
      <c r="E454" s="74" t="s">
        <v>371</v>
      </c>
      <c r="F454" s="75" t="s">
        <v>33</v>
      </c>
      <c r="G454" s="54">
        <v>96000</v>
      </c>
      <c r="H454" s="54">
        <v>96000</v>
      </c>
      <c r="I454" s="54">
        <v>96000</v>
      </c>
    </row>
    <row r="455" spans="1:9" ht="15.75">
      <c r="A455" s="168" t="s">
        <v>911</v>
      </c>
      <c r="B455" s="67" t="s">
        <v>900</v>
      </c>
      <c r="C455" s="68" t="s">
        <v>98</v>
      </c>
      <c r="D455" s="68" t="s">
        <v>100</v>
      </c>
      <c r="E455" s="169"/>
      <c r="F455" s="169"/>
      <c r="G455" s="78">
        <f t="shared" ref="G455:I456" si="73">SUM(G456)</f>
        <v>4587900</v>
      </c>
      <c r="H455" s="78">
        <f t="shared" si="73"/>
        <v>5106700</v>
      </c>
      <c r="I455" s="78">
        <f t="shared" si="73"/>
        <v>6475700</v>
      </c>
    </row>
    <row r="456" spans="1:9" ht="31.5">
      <c r="A456" s="170" t="s">
        <v>124</v>
      </c>
      <c r="B456" s="70" t="s">
        <v>900</v>
      </c>
      <c r="C456" s="71" t="s">
        <v>98</v>
      </c>
      <c r="D456" s="71" t="s">
        <v>99</v>
      </c>
      <c r="E456" s="171"/>
      <c r="F456" s="171"/>
      <c r="G456" s="72">
        <f t="shared" si="73"/>
        <v>4587900</v>
      </c>
      <c r="H456" s="72">
        <f t="shared" si="73"/>
        <v>5106700</v>
      </c>
      <c r="I456" s="72">
        <f t="shared" si="73"/>
        <v>6475700</v>
      </c>
    </row>
    <row r="457" spans="1:9" ht="15.75">
      <c r="A457" s="81" t="s">
        <v>39</v>
      </c>
      <c r="B457" s="74" t="s">
        <v>900</v>
      </c>
      <c r="C457" s="75" t="s">
        <v>98</v>
      </c>
      <c r="D457" s="75" t="s">
        <v>99</v>
      </c>
      <c r="E457" s="76" t="s">
        <v>215</v>
      </c>
      <c r="F457" s="114"/>
      <c r="G457" s="54">
        <f t="shared" ref="G457:I457" si="74">SUM(G458)</f>
        <v>4587900</v>
      </c>
      <c r="H457" s="54">
        <f t="shared" si="74"/>
        <v>5106700</v>
      </c>
      <c r="I457" s="54">
        <f t="shared" si="74"/>
        <v>6475700</v>
      </c>
    </row>
    <row r="458" spans="1:9" ht="15.75">
      <c r="A458" s="81" t="s">
        <v>38</v>
      </c>
      <c r="B458" s="74" t="s">
        <v>900</v>
      </c>
      <c r="C458" s="75" t="s">
        <v>98</v>
      </c>
      <c r="D458" s="75" t="s">
        <v>99</v>
      </c>
      <c r="E458" s="76" t="s">
        <v>216</v>
      </c>
      <c r="F458" s="114"/>
      <c r="G458" s="54">
        <f t="shared" ref="G458:I458" si="75">SUM(G459)</f>
        <v>4587900</v>
      </c>
      <c r="H458" s="54">
        <f t="shared" si="75"/>
        <v>5106700</v>
      </c>
      <c r="I458" s="54">
        <f t="shared" si="75"/>
        <v>6475700</v>
      </c>
    </row>
    <row r="459" spans="1:9" ht="63">
      <c r="A459" s="172" t="s">
        <v>910</v>
      </c>
      <c r="B459" s="74" t="s">
        <v>900</v>
      </c>
      <c r="C459" s="75" t="s">
        <v>98</v>
      </c>
      <c r="D459" s="75" t="s">
        <v>99</v>
      </c>
      <c r="E459" s="82" t="s">
        <v>820</v>
      </c>
      <c r="F459" s="114"/>
      <c r="G459" s="48">
        <f>SUM(G460+G461)</f>
        <v>4587900</v>
      </c>
      <c r="H459" s="164">
        <f t="shared" ref="H459:I459" si="76">SUM(H460:H461)</f>
        <v>5106700</v>
      </c>
      <c r="I459" s="164">
        <f t="shared" si="76"/>
        <v>6475700</v>
      </c>
    </row>
    <row r="460" spans="1:9" ht="94.5">
      <c r="A460" s="138" t="s">
        <v>31</v>
      </c>
      <c r="B460" s="74" t="s">
        <v>900</v>
      </c>
      <c r="C460" s="75" t="s">
        <v>98</v>
      </c>
      <c r="D460" s="75" t="s">
        <v>99</v>
      </c>
      <c r="E460" s="82" t="s">
        <v>820</v>
      </c>
      <c r="F460" s="36" t="s">
        <v>35</v>
      </c>
      <c r="G460" s="157">
        <v>4067000</v>
      </c>
      <c r="H460" s="157">
        <v>4624300</v>
      </c>
      <c r="I460" s="157">
        <v>5866400</v>
      </c>
    </row>
    <row r="461" spans="1:9" ht="47.25">
      <c r="A461" s="138" t="s">
        <v>151</v>
      </c>
      <c r="B461" s="74" t="s">
        <v>900</v>
      </c>
      <c r="C461" s="75" t="s">
        <v>98</v>
      </c>
      <c r="D461" s="75" t="s">
        <v>99</v>
      </c>
      <c r="E461" s="82" t="s">
        <v>820</v>
      </c>
      <c r="F461" s="36" t="s">
        <v>87</v>
      </c>
      <c r="G461" s="164">
        <v>520900</v>
      </c>
      <c r="H461" s="164">
        <v>482400</v>
      </c>
      <c r="I461" s="164">
        <v>609300</v>
      </c>
    </row>
    <row r="462" spans="1:9" ht="31.5">
      <c r="A462" s="79" t="s">
        <v>70</v>
      </c>
      <c r="B462" s="67" t="s">
        <v>900</v>
      </c>
      <c r="C462" s="68" t="s">
        <v>99</v>
      </c>
      <c r="D462" s="68" t="s">
        <v>100</v>
      </c>
      <c r="E462" s="67"/>
      <c r="F462" s="68"/>
      <c r="G462" s="78">
        <f>SUM(G471+G476+G464)</f>
        <v>11912432</v>
      </c>
      <c r="H462" s="78">
        <f>SUM(H471+H476+H464)</f>
        <v>12137632</v>
      </c>
      <c r="I462" s="78">
        <f>SUM(I471+I476+I464)</f>
        <v>12314132</v>
      </c>
    </row>
    <row r="463" spans="1:9" ht="15.75">
      <c r="A463" s="135" t="s">
        <v>125</v>
      </c>
      <c r="B463" s="70" t="s">
        <v>900</v>
      </c>
      <c r="C463" s="92" t="s">
        <v>99</v>
      </c>
      <c r="D463" s="92" t="s">
        <v>101</v>
      </c>
      <c r="E463" s="67"/>
      <c r="F463" s="68"/>
      <c r="G463" s="72">
        <f t="shared" ref="G463:I464" si="77">SUM(G464)</f>
        <v>3395600</v>
      </c>
      <c r="H463" s="72">
        <f t="shared" si="77"/>
        <v>3620800</v>
      </c>
      <c r="I463" s="72">
        <f t="shared" si="77"/>
        <v>3797300</v>
      </c>
    </row>
    <row r="464" spans="1:9" ht="15.75">
      <c r="A464" s="132" t="s">
        <v>39</v>
      </c>
      <c r="B464" s="74" t="s">
        <v>900</v>
      </c>
      <c r="C464" s="76" t="s">
        <v>99</v>
      </c>
      <c r="D464" s="76" t="s">
        <v>101</v>
      </c>
      <c r="E464" s="76" t="s">
        <v>215</v>
      </c>
      <c r="F464" s="68"/>
      <c r="G464" s="54">
        <f t="shared" si="77"/>
        <v>3395600</v>
      </c>
      <c r="H464" s="54">
        <f t="shared" si="77"/>
        <v>3620800</v>
      </c>
      <c r="I464" s="54">
        <f t="shared" si="77"/>
        <v>3797300</v>
      </c>
    </row>
    <row r="465" spans="1:9" ht="15.75">
      <c r="A465" s="138" t="s">
        <v>38</v>
      </c>
      <c r="B465" s="74" t="s">
        <v>900</v>
      </c>
      <c r="C465" s="31" t="s">
        <v>99</v>
      </c>
      <c r="D465" s="31" t="s">
        <v>101</v>
      </c>
      <c r="E465" s="31" t="s">
        <v>216</v>
      </c>
      <c r="F465" s="109"/>
      <c r="G465" s="56">
        <f>SUM(G466+G469)</f>
        <v>3395600</v>
      </c>
      <c r="H465" s="56">
        <f t="shared" ref="H465:I465" si="78">SUM(H466+H469)</f>
        <v>3620800</v>
      </c>
      <c r="I465" s="56">
        <f t="shared" si="78"/>
        <v>3797300</v>
      </c>
    </row>
    <row r="466" spans="1:9" ht="63">
      <c r="A466" s="138" t="s">
        <v>6</v>
      </c>
      <c r="B466" s="74" t="s">
        <v>900</v>
      </c>
      <c r="C466" s="31" t="s">
        <v>99</v>
      </c>
      <c r="D466" s="31" t="s">
        <v>101</v>
      </c>
      <c r="E466" s="31" t="s">
        <v>310</v>
      </c>
      <c r="F466" s="31"/>
      <c r="G466" s="56">
        <f>SUM(G467:G468)</f>
        <v>2838700</v>
      </c>
      <c r="H466" s="56">
        <f>SUM(H467:H468)</f>
        <v>3063900</v>
      </c>
      <c r="I466" s="56">
        <f>SUM(I467:I468)</f>
        <v>3240400</v>
      </c>
    </row>
    <row r="467" spans="1:9" ht="94.5">
      <c r="A467" s="138" t="s">
        <v>31</v>
      </c>
      <c r="B467" s="74" t="s">
        <v>900</v>
      </c>
      <c r="C467" s="31" t="s">
        <v>99</v>
      </c>
      <c r="D467" s="31" t="s">
        <v>101</v>
      </c>
      <c r="E467" s="31" t="s">
        <v>310</v>
      </c>
      <c r="F467" s="31" t="s">
        <v>35</v>
      </c>
      <c r="G467" s="56">
        <v>2113235</v>
      </c>
      <c r="H467" s="56">
        <v>2113235</v>
      </c>
      <c r="I467" s="56">
        <v>2113235</v>
      </c>
    </row>
    <row r="468" spans="1:9" ht="47.25">
      <c r="A468" s="138" t="s">
        <v>151</v>
      </c>
      <c r="B468" s="74" t="s">
        <v>900</v>
      </c>
      <c r="C468" s="31" t="s">
        <v>99</v>
      </c>
      <c r="D468" s="31" t="s">
        <v>101</v>
      </c>
      <c r="E468" s="31" t="s">
        <v>310</v>
      </c>
      <c r="F468" s="31" t="s">
        <v>87</v>
      </c>
      <c r="G468" s="56">
        <v>725465</v>
      </c>
      <c r="H468" s="56">
        <v>950665</v>
      </c>
      <c r="I468" s="56">
        <v>1127165</v>
      </c>
    </row>
    <row r="469" spans="1:9" ht="78.75">
      <c r="A469" s="139" t="s">
        <v>601</v>
      </c>
      <c r="B469" s="74" t="s">
        <v>900</v>
      </c>
      <c r="C469" s="114" t="s">
        <v>99</v>
      </c>
      <c r="D469" s="114" t="s">
        <v>101</v>
      </c>
      <c r="E469" s="114" t="s">
        <v>602</v>
      </c>
      <c r="F469" s="114"/>
      <c r="G469" s="56">
        <f>SUM(G470)</f>
        <v>556900</v>
      </c>
      <c r="H469" s="56">
        <f t="shared" ref="H469:I469" si="79">SUM(H470)</f>
        <v>556900</v>
      </c>
      <c r="I469" s="56">
        <f t="shared" si="79"/>
        <v>556900</v>
      </c>
    </row>
    <row r="470" spans="1:9" ht="94.5">
      <c r="A470" s="139" t="s">
        <v>31</v>
      </c>
      <c r="B470" s="74" t="s">
        <v>900</v>
      </c>
      <c r="C470" s="114" t="s">
        <v>99</v>
      </c>
      <c r="D470" s="114" t="s">
        <v>101</v>
      </c>
      <c r="E470" s="114" t="s">
        <v>602</v>
      </c>
      <c r="F470" s="114" t="s">
        <v>35</v>
      </c>
      <c r="G470" s="56">
        <v>556900</v>
      </c>
      <c r="H470" s="56">
        <v>556900</v>
      </c>
      <c r="I470" s="56">
        <v>556900</v>
      </c>
    </row>
    <row r="471" spans="1:9" ht="15.75">
      <c r="A471" s="144" t="s">
        <v>458</v>
      </c>
      <c r="B471" s="70" t="s">
        <v>900</v>
      </c>
      <c r="C471" s="71" t="s">
        <v>99</v>
      </c>
      <c r="D471" s="71" t="s">
        <v>71</v>
      </c>
      <c r="E471" s="70"/>
      <c r="F471" s="71"/>
      <c r="G471" s="72">
        <f t="shared" ref="G471:I474" si="80">SUM(G472)</f>
        <v>804200</v>
      </c>
      <c r="H471" s="72">
        <f t="shared" si="80"/>
        <v>804200</v>
      </c>
      <c r="I471" s="72">
        <f t="shared" si="80"/>
        <v>804200</v>
      </c>
    </row>
    <row r="472" spans="1:9" ht="110.25">
      <c r="A472" s="81" t="s">
        <v>155</v>
      </c>
      <c r="B472" s="74" t="s">
        <v>900</v>
      </c>
      <c r="C472" s="75" t="s">
        <v>99</v>
      </c>
      <c r="D472" s="75" t="s">
        <v>71</v>
      </c>
      <c r="E472" s="76" t="s">
        <v>311</v>
      </c>
      <c r="F472" s="71"/>
      <c r="G472" s="54">
        <f t="shared" si="80"/>
        <v>804200</v>
      </c>
      <c r="H472" s="54">
        <f t="shared" si="80"/>
        <v>804200</v>
      </c>
      <c r="I472" s="54">
        <f t="shared" si="80"/>
        <v>804200</v>
      </c>
    </row>
    <row r="473" spans="1:9" ht="31.5">
      <c r="A473" s="81" t="s">
        <v>113</v>
      </c>
      <c r="B473" s="74" t="s">
        <v>900</v>
      </c>
      <c r="C473" s="75" t="s">
        <v>99</v>
      </c>
      <c r="D473" s="75" t="s">
        <v>71</v>
      </c>
      <c r="E473" s="76" t="s">
        <v>314</v>
      </c>
      <c r="F473" s="71"/>
      <c r="G473" s="54">
        <f t="shared" si="80"/>
        <v>804200</v>
      </c>
      <c r="H473" s="54">
        <f t="shared" si="80"/>
        <v>804200</v>
      </c>
      <c r="I473" s="54">
        <f t="shared" si="80"/>
        <v>804200</v>
      </c>
    </row>
    <row r="474" spans="1:9" ht="47.25">
      <c r="A474" s="81" t="s">
        <v>120</v>
      </c>
      <c r="B474" s="74" t="s">
        <v>900</v>
      </c>
      <c r="C474" s="75" t="s">
        <v>99</v>
      </c>
      <c r="D474" s="75" t="s">
        <v>71</v>
      </c>
      <c r="E474" s="76" t="s">
        <v>316</v>
      </c>
      <c r="F474" s="75"/>
      <c r="G474" s="54">
        <f t="shared" si="80"/>
        <v>804200</v>
      </c>
      <c r="H474" s="54">
        <f t="shared" si="80"/>
        <v>804200</v>
      </c>
      <c r="I474" s="54">
        <f t="shared" si="80"/>
        <v>804200</v>
      </c>
    </row>
    <row r="475" spans="1:9" ht="47.25">
      <c r="A475" s="132" t="s">
        <v>151</v>
      </c>
      <c r="B475" s="74" t="s">
        <v>900</v>
      </c>
      <c r="C475" s="75" t="s">
        <v>99</v>
      </c>
      <c r="D475" s="75" t="s">
        <v>71</v>
      </c>
      <c r="E475" s="76" t="s">
        <v>316</v>
      </c>
      <c r="F475" s="75" t="s">
        <v>87</v>
      </c>
      <c r="G475" s="48">
        <v>804200</v>
      </c>
      <c r="H475" s="48">
        <v>804200</v>
      </c>
      <c r="I475" s="48">
        <v>804200</v>
      </c>
    </row>
    <row r="476" spans="1:9" ht="63">
      <c r="A476" s="145" t="s">
        <v>459</v>
      </c>
      <c r="B476" s="70" t="s">
        <v>900</v>
      </c>
      <c r="C476" s="71" t="s">
        <v>99</v>
      </c>
      <c r="D476" s="71" t="s">
        <v>72</v>
      </c>
      <c r="E476" s="76"/>
      <c r="F476" s="71"/>
      <c r="G476" s="72">
        <f>SUM(G477)</f>
        <v>7712632</v>
      </c>
      <c r="H476" s="72">
        <f>SUM(H477)</f>
        <v>7712632</v>
      </c>
      <c r="I476" s="72">
        <f>SUM(I477)</f>
        <v>7712632</v>
      </c>
    </row>
    <row r="477" spans="1:9" ht="110.25">
      <c r="A477" s="81" t="s">
        <v>155</v>
      </c>
      <c r="B477" s="74" t="s">
        <v>900</v>
      </c>
      <c r="C477" s="76" t="s">
        <v>99</v>
      </c>
      <c r="D477" s="76" t="s">
        <v>72</v>
      </c>
      <c r="E477" s="76" t="s">
        <v>311</v>
      </c>
      <c r="F477" s="71"/>
      <c r="G477" s="54">
        <f>G478+G482</f>
        <v>7712632</v>
      </c>
      <c r="H477" s="54">
        <f t="shared" ref="H477:I477" si="81">H478+H482</f>
        <v>7712632</v>
      </c>
      <c r="I477" s="54">
        <f t="shared" si="81"/>
        <v>7712632</v>
      </c>
    </row>
    <row r="478" spans="1:9" ht="15.75">
      <c r="A478" s="81" t="s">
        <v>38</v>
      </c>
      <c r="B478" s="74" t="s">
        <v>900</v>
      </c>
      <c r="C478" s="75" t="s">
        <v>99</v>
      </c>
      <c r="D478" s="76" t="s">
        <v>72</v>
      </c>
      <c r="E478" s="76" t="s">
        <v>312</v>
      </c>
      <c r="F478" s="75"/>
      <c r="G478" s="54">
        <f>SUM(G479)</f>
        <v>5488400</v>
      </c>
      <c r="H478" s="54">
        <f>SUM(H479)</f>
        <v>5488400</v>
      </c>
      <c r="I478" s="54">
        <f>SUM(I479)</f>
        <v>5488400</v>
      </c>
    </row>
    <row r="479" spans="1:9" ht="63">
      <c r="A479" s="81" t="s">
        <v>111</v>
      </c>
      <c r="B479" s="74" t="s">
        <v>900</v>
      </c>
      <c r="C479" s="75" t="s">
        <v>99</v>
      </c>
      <c r="D479" s="76" t="s">
        <v>72</v>
      </c>
      <c r="E479" s="76" t="s">
        <v>313</v>
      </c>
      <c r="F479" s="75"/>
      <c r="G479" s="54">
        <f>SUM(G480:G481)</f>
        <v>5488400</v>
      </c>
      <c r="H479" s="54">
        <f>SUM(H480:H481)</f>
        <v>5488400</v>
      </c>
      <c r="I479" s="54">
        <f>SUM(I480:I481)</f>
        <v>5488400</v>
      </c>
    </row>
    <row r="480" spans="1:9" ht="94.5">
      <c r="A480" s="81" t="s">
        <v>31</v>
      </c>
      <c r="B480" s="74" t="s">
        <v>900</v>
      </c>
      <c r="C480" s="75" t="s">
        <v>99</v>
      </c>
      <c r="D480" s="76" t="s">
        <v>72</v>
      </c>
      <c r="E480" s="76" t="s">
        <v>313</v>
      </c>
      <c r="F480" s="75" t="s">
        <v>35</v>
      </c>
      <c r="G480" s="48">
        <v>5452600</v>
      </c>
      <c r="H480" s="48">
        <v>5452600</v>
      </c>
      <c r="I480" s="48">
        <v>5452600</v>
      </c>
    </row>
    <row r="481" spans="1:9" ht="47.25">
      <c r="A481" s="132" t="s">
        <v>151</v>
      </c>
      <c r="B481" s="74" t="s">
        <v>900</v>
      </c>
      <c r="C481" s="75" t="s">
        <v>99</v>
      </c>
      <c r="D481" s="76" t="s">
        <v>72</v>
      </c>
      <c r="E481" s="76" t="s">
        <v>313</v>
      </c>
      <c r="F481" s="75" t="s">
        <v>87</v>
      </c>
      <c r="G481" s="48">
        <v>35800</v>
      </c>
      <c r="H481" s="48">
        <v>35800</v>
      </c>
      <c r="I481" s="48">
        <v>35800</v>
      </c>
    </row>
    <row r="482" spans="1:9" ht="31.5">
      <c r="A482" s="81" t="s">
        <v>113</v>
      </c>
      <c r="B482" s="74" t="s">
        <v>900</v>
      </c>
      <c r="C482" s="76" t="s">
        <v>99</v>
      </c>
      <c r="D482" s="76" t="s">
        <v>72</v>
      </c>
      <c r="E482" s="76" t="s">
        <v>314</v>
      </c>
      <c r="F482" s="85"/>
      <c r="G482" s="54">
        <f>SUM(G485+G483+G487)</f>
        <v>2224232</v>
      </c>
      <c r="H482" s="54">
        <f t="shared" ref="H482:I482" si="82">SUM(H485+H483+H487)</f>
        <v>2224232</v>
      </c>
      <c r="I482" s="54">
        <f t="shared" si="82"/>
        <v>2224232</v>
      </c>
    </row>
    <row r="483" spans="1:9" ht="267.75">
      <c r="A483" s="187" t="s">
        <v>905</v>
      </c>
      <c r="B483" s="74" t="s">
        <v>900</v>
      </c>
      <c r="C483" s="76" t="s">
        <v>99</v>
      </c>
      <c r="D483" s="76" t="s">
        <v>72</v>
      </c>
      <c r="E483" s="76" t="s">
        <v>460</v>
      </c>
      <c r="F483" s="76"/>
      <c r="G483" s="54">
        <f>SUM(G484)</f>
        <v>177050</v>
      </c>
      <c r="H483" s="54">
        <f>SUM(H484)</f>
        <v>177050</v>
      </c>
      <c r="I483" s="54">
        <f>SUM(I484)</f>
        <v>177050</v>
      </c>
    </row>
    <row r="484" spans="1:9" ht="47.25">
      <c r="A484" s="132" t="s">
        <v>151</v>
      </c>
      <c r="B484" s="74" t="s">
        <v>900</v>
      </c>
      <c r="C484" s="76" t="s">
        <v>99</v>
      </c>
      <c r="D484" s="76" t="s">
        <v>72</v>
      </c>
      <c r="E484" s="76" t="s">
        <v>460</v>
      </c>
      <c r="F484" s="76" t="s">
        <v>87</v>
      </c>
      <c r="G484" s="156">
        <v>177050</v>
      </c>
      <c r="H484" s="156">
        <v>177050</v>
      </c>
      <c r="I484" s="156">
        <v>177050</v>
      </c>
    </row>
    <row r="485" spans="1:9" ht="47.25">
      <c r="A485" s="81" t="s">
        <v>132</v>
      </c>
      <c r="B485" s="74" t="s">
        <v>900</v>
      </c>
      <c r="C485" s="75" t="s">
        <v>99</v>
      </c>
      <c r="D485" s="76" t="s">
        <v>72</v>
      </c>
      <c r="E485" s="76" t="s">
        <v>315</v>
      </c>
      <c r="F485" s="75"/>
      <c r="G485" s="54">
        <f>SUM(G486)</f>
        <v>100000</v>
      </c>
      <c r="H485" s="54">
        <f>SUM(H486)</f>
        <v>100000</v>
      </c>
      <c r="I485" s="54">
        <f>SUM(I486)</f>
        <v>100000</v>
      </c>
    </row>
    <row r="486" spans="1:9" ht="47.25">
      <c r="A486" s="132" t="s">
        <v>151</v>
      </c>
      <c r="B486" s="74" t="s">
        <v>900</v>
      </c>
      <c r="C486" s="75" t="s">
        <v>99</v>
      </c>
      <c r="D486" s="76" t="s">
        <v>72</v>
      </c>
      <c r="E486" s="76" t="s">
        <v>315</v>
      </c>
      <c r="F486" s="75" t="s">
        <v>87</v>
      </c>
      <c r="G486" s="54">
        <v>100000</v>
      </c>
      <c r="H486" s="54">
        <v>100000</v>
      </c>
      <c r="I486" s="54">
        <v>100000</v>
      </c>
    </row>
    <row r="487" spans="1:9" ht="63">
      <c r="A487" s="132" t="s">
        <v>205</v>
      </c>
      <c r="B487" s="74" t="s">
        <v>900</v>
      </c>
      <c r="C487" s="76" t="s">
        <v>99</v>
      </c>
      <c r="D487" s="76" t="s">
        <v>72</v>
      </c>
      <c r="E487" s="76" t="s">
        <v>890</v>
      </c>
      <c r="F487" s="76"/>
      <c r="G487" s="54">
        <f>SUM(G488)</f>
        <v>1947182</v>
      </c>
      <c r="H487" s="54">
        <f>SUM(H488)</f>
        <v>1947182</v>
      </c>
      <c r="I487" s="54">
        <f>SUM(I488)</f>
        <v>1947182</v>
      </c>
    </row>
    <row r="488" spans="1:9" ht="47.25">
      <c r="A488" s="132" t="s">
        <v>151</v>
      </c>
      <c r="B488" s="74" t="s">
        <v>900</v>
      </c>
      <c r="C488" s="76" t="s">
        <v>99</v>
      </c>
      <c r="D488" s="76" t="s">
        <v>72</v>
      </c>
      <c r="E488" s="76" t="s">
        <v>890</v>
      </c>
      <c r="F488" s="75" t="s">
        <v>87</v>
      </c>
      <c r="G488" s="86">
        <v>1947182</v>
      </c>
      <c r="H488" s="86">
        <v>1947182</v>
      </c>
      <c r="I488" s="86">
        <v>1947182</v>
      </c>
    </row>
    <row r="489" spans="1:9" ht="15.75">
      <c r="A489" s="79" t="s">
        <v>73</v>
      </c>
      <c r="B489" s="67" t="s">
        <v>900</v>
      </c>
      <c r="C489" s="68" t="s">
        <v>101</v>
      </c>
      <c r="D489" s="68" t="s">
        <v>100</v>
      </c>
      <c r="E489" s="68"/>
      <c r="F489" s="67"/>
      <c r="G489" s="78">
        <f>SUM(G490+G499+G536+G515+G520)</f>
        <v>165112269.84</v>
      </c>
      <c r="H489" s="78">
        <f t="shared" ref="H489:I489" si="83">SUM(H490+H499+H536+H515+H520)</f>
        <v>140118149.32999998</v>
      </c>
      <c r="I489" s="78">
        <f t="shared" si="83"/>
        <v>142121403.82999998</v>
      </c>
    </row>
    <row r="490" spans="1:9" ht="15.75">
      <c r="A490" s="80" t="s">
        <v>65</v>
      </c>
      <c r="B490" s="70" t="s">
        <v>900</v>
      </c>
      <c r="C490" s="71" t="s">
        <v>101</v>
      </c>
      <c r="D490" s="71" t="s">
        <v>97</v>
      </c>
      <c r="E490" s="70"/>
      <c r="F490" s="71"/>
      <c r="G490" s="72">
        <f>SUM(G491)</f>
        <v>1023500</v>
      </c>
      <c r="H490" s="72">
        <f>SUM(H491)</f>
        <v>1023500</v>
      </c>
      <c r="I490" s="72">
        <f>SUM(I491)</f>
        <v>1023500</v>
      </c>
    </row>
    <row r="491" spans="1:9" ht="47.25">
      <c r="A491" s="81" t="s">
        <v>767</v>
      </c>
      <c r="B491" s="74" t="s">
        <v>900</v>
      </c>
      <c r="C491" s="75" t="s">
        <v>101</v>
      </c>
      <c r="D491" s="75" t="s">
        <v>97</v>
      </c>
      <c r="E491" s="76" t="s">
        <v>317</v>
      </c>
      <c r="F491" s="75"/>
      <c r="G491" s="54">
        <f>SUM(G493+G496)</f>
        <v>1023500</v>
      </c>
      <c r="H491" s="54">
        <f>SUM(H493+H496)</f>
        <v>1023500</v>
      </c>
      <c r="I491" s="54">
        <f>SUM(I493+I496)</f>
        <v>1023500</v>
      </c>
    </row>
    <row r="492" spans="1:9" ht="15.75">
      <c r="A492" s="81" t="s">
        <v>38</v>
      </c>
      <c r="B492" s="74" t="s">
        <v>900</v>
      </c>
      <c r="C492" s="75" t="s">
        <v>101</v>
      </c>
      <c r="D492" s="75" t="s">
        <v>97</v>
      </c>
      <c r="E492" s="76" t="s">
        <v>318</v>
      </c>
      <c r="F492" s="75"/>
      <c r="G492" s="54">
        <f>SUM(G493)</f>
        <v>1003500</v>
      </c>
      <c r="H492" s="54">
        <f>SUM(H493)</f>
        <v>1003500</v>
      </c>
      <c r="I492" s="54">
        <f>SUM(I493)</f>
        <v>1003500</v>
      </c>
    </row>
    <row r="493" spans="1:9" ht="47.25">
      <c r="A493" s="133" t="s">
        <v>574</v>
      </c>
      <c r="B493" s="74" t="s">
        <v>900</v>
      </c>
      <c r="C493" s="75" t="s">
        <v>101</v>
      </c>
      <c r="D493" s="75" t="s">
        <v>97</v>
      </c>
      <c r="E493" s="76" t="s">
        <v>461</v>
      </c>
      <c r="F493" s="75"/>
      <c r="G493" s="48">
        <f>SUM(G494+G495)</f>
        <v>1003500</v>
      </c>
      <c r="H493" s="48">
        <f t="shared" ref="H493:I493" si="84">SUM(H494+H495)</f>
        <v>1003500</v>
      </c>
      <c r="I493" s="48">
        <f t="shared" si="84"/>
        <v>1003500</v>
      </c>
    </row>
    <row r="494" spans="1:9" ht="94.5">
      <c r="A494" s="81" t="s">
        <v>31</v>
      </c>
      <c r="B494" s="74" t="s">
        <v>900</v>
      </c>
      <c r="C494" s="75" t="s">
        <v>101</v>
      </c>
      <c r="D494" s="75" t="s">
        <v>97</v>
      </c>
      <c r="E494" s="76" t="s">
        <v>461</v>
      </c>
      <c r="F494" s="75" t="s">
        <v>35</v>
      </c>
      <c r="G494" s="156">
        <v>955700</v>
      </c>
      <c r="H494" s="156">
        <v>955700</v>
      </c>
      <c r="I494" s="156">
        <v>955700</v>
      </c>
    </row>
    <row r="495" spans="1:9" ht="47.25">
      <c r="A495" s="132" t="s">
        <v>151</v>
      </c>
      <c r="B495" s="74" t="s">
        <v>900</v>
      </c>
      <c r="C495" s="75" t="s">
        <v>101</v>
      </c>
      <c r="D495" s="75" t="s">
        <v>97</v>
      </c>
      <c r="E495" s="76" t="s">
        <v>461</v>
      </c>
      <c r="F495" s="75" t="s">
        <v>87</v>
      </c>
      <c r="G495" s="156">
        <v>47800</v>
      </c>
      <c r="H495" s="156">
        <v>47800</v>
      </c>
      <c r="I495" s="156">
        <v>47800</v>
      </c>
    </row>
    <row r="496" spans="1:9" ht="31.5">
      <c r="A496" s="81" t="s">
        <v>113</v>
      </c>
      <c r="B496" s="74" t="s">
        <v>900</v>
      </c>
      <c r="C496" s="75" t="s">
        <v>101</v>
      </c>
      <c r="D496" s="75" t="s">
        <v>97</v>
      </c>
      <c r="E496" s="76" t="s">
        <v>319</v>
      </c>
      <c r="F496" s="75"/>
      <c r="G496" s="54">
        <f t="shared" ref="G496:I497" si="85">SUM(G497)</f>
        <v>20000</v>
      </c>
      <c r="H496" s="54">
        <f t="shared" si="85"/>
        <v>20000</v>
      </c>
      <c r="I496" s="54">
        <f t="shared" si="85"/>
        <v>20000</v>
      </c>
    </row>
    <row r="497" spans="1:9" ht="63">
      <c r="A497" s="81" t="s">
        <v>808</v>
      </c>
      <c r="B497" s="74" t="s">
        <v>900</v>
      </c>
      <c r="C497" s="75" t="s">
        <v>101</v>
      </c>
      <c r="D497" s="75" t="s">
        <v>97</v>
      </c>
      <c r="E497" s="76" t="s">
        <v>320</v>
      </c>
      <c r="F497" s="75"/>
      <c r="G497" s="54">
        <f t="shared" si="85"/>
        <v>20000</v>
      </c>
      <c r="H497" s="54">
        <f t="shared" si="85"/>
        <v>20000</v>
      </c>
      <c r="I497" s="54">
        <f t="shared" si="85"/>
        <v>20000</v>
      </c>
    </row>
    <row r="498" spans="1:9" ht="47.25">
      <c r="A498" s="132" t="s">
        <v>151</v>
      </c>
      <c r="B498" s="74" t="s">
        <v>900</v>
      </c>
      <c r="C498" s="75" t="s">
        <v>101</v>
      </c>
      <c r="D498" s="75" t="s">
        <v>97</v>
      </c>
      <c r="E498" s="76" t="s">
        <v>320</v>
      </c>
      <c r="F498" s="75" t="s">
        <v>87</v>
      </c>
      <c r="G498" s="54">
        <v>20000</v>
      </c>
      <c r="H498" s="54">
        <v>20000</v>
      </c>
      <c r="I498" s="54">
        <v>20000</v>
      </c>
    </row>
    <row r="499" spans="1:9" ht="15.75">
      <c r="A499" s="80" t="s">
        <v>75</v>
      </c>
      <c r="B499" s="70" t="s">
        <v>900</v>
      </c>
      <c r="C499" s="71" t="s">
        <v>101</v>
      </c>
      <c r="D499" s="71" t="s">
        <v>102</v>
      </c>
      <c r="E499" s="70"/>
      <c r="F499" s="71"/>
      <c r="G499" s="72">
        <f>SUM(G511+G500)</f>
        <v>5619697.3499999996</v>
      </c>
      <c r="H499" s="72">
        <f>SUM(H511+H500)</f>
        <v>4761400</v>
      </c>
      <c r="I499" s="72">
        <f>SUM(I511+I500)</f>
        <v>4761400</v>
      </c>
    </row>
    <row r="500" spans="1:9" ht="47.25">
      <c r="A500" s="81" t="s">
        <v>759</v>
      </c>
      <c r="B500" s="74" t="s">
        <v>900</v>
      </c>
      <c r="C500" s="75" t="s">
        <v>101</v>
      </c>
      <c r="D500" s="75" t="s">
        <v>102</v>
      </c>
      <c r="E500" s="76" t="s">
        <v>321</v>
      </c>
      <c r="F500" s="75"/>
      <c r="G500" s="54">
        <f>SUM(G501+G507)</f>
        <v>1999597.35</v>
      </c>
      <c r="H500" s="54">
        <f t="shared" ref="H500:I500" si="86">SUM(H501+H507)</f>
        <v>1141300</v>
      </c>
      <c r="I500" s="54">
        <f t="shared" si="86"/>
        <v>1141300</v>
      </c>
    </row>
    <row r="501" spans="1:9" ht="31.5">
      <c r="A501" s="81" t="s">
        <v>147</v>
      </c>
      <c r="B501" s="74" t="s">
        <v>900</v>
      </c>
      <c r="C501" s="75" t="s">
        <v>101</v>
      </c>
      <c r="D501" s="75" t="s">
        <v>102</v>
      </c>
      <c r="E501" s="76" t="s">
        <v>322</v>
      </c>
      <c r="F501" s="75"/>
      <c r="G501" s="54">
        <f>SUM(G502)</f>
        <v>1141300</v>
      </c>
      <c r="H501" s="54">
        <f>SUM(H502)</f>
        <v>1141300</v>
      </c>
      <c r="I501" s="54">
        <f>SUM(I502)</f>
        <v>1141300</v>
      </c>
    </row>
    <row r="502" spans="1:9" ht="31.5">
      <c r="A502" s="81" t="s">
        <v>113</v>
      </c>
      <c r="B502" s="74" t="s">
        <v>900</v>
      </c>
      <c r="C502" s="75" t="s">
        <v>101</v>
      </c>
      <c r="D502" s="75" t="s">
        <v>102</v>
      </c>
      <c r="E502" s="76" t="s">
        <v>323</v>
      </c>
      <c r="F502" s="75"/>
      <c r="G502" s="54">
        <f>SUM(G503+G506)</f>
        <v>1141300</v>
      </c>
      <c r="H502" s="54">
        <f>SUM(H503+H506)</f>
        <v>1141300</v>
      </c>
      <c r="I502" s="54">
        <f>SUM(I503+I506)</f>
        <v>1141300</v>
      </c>
    </row>
    <row r="503" spans="1:9" ht="31.5">
      <c r="A503" s="81" t="s">
        <v>27</v>
      </c>
      <c r="B503" s="74" t="s">
        <v>900</v>
      </c>
      <c r="C503" s="75" t="s">
        <v>101</v>
      </c>
      <c r="D503" s="75" t="s">
        <v>102</v>
      </c>
      <c r="E503" s="76" t="s">
        <v>324</v>
      </c>
      <c r="F503" s="75"/>
      <c r="G503" s="54">
        <f>SUM(G504:G504)</f>
        <v>460000</v>
      </c>
      <c r="H503" s="54">
        <f>SUM(H504:H504)</f>
        <v>460000</v>
      </c>
      <c r="I503" s="54">
        <f>SUM(I504:I504)</f>
        <v>460000</v>
      </c>
    </row>
    <row r="504" spans="1:9" ht="47.25">
      <c r="A504" s="132" t="s">
        <v>151</v>
      </c>
      <c r="B504" s="74" t="s">
        <v>900</v>
      </c>
      <c r="C504" s="75" t="s">
        <v>101</v>
      </c>
      <c r="D504" s="75" t="s">
        <v>102</v>
      </c>
      <c r="E504" s="76" t="s">
        <v>324</v>
      </c>
      <c r="F504" s="75" t="s">
        <v>87</v>
      </c>
      <c r="G504" s="54">
        <v>460000</v>
      </c>
      <c r="H504" s="54">
        <v>460000</v>
      </c>
      <c r="I504" s="54">
        <v>460000</v>
      </c>
    </row>
    <row r="505" spans="1:9" ht="78.75">
      <c r="A505" s="133" t="s">
        <v>576</v>
      </c>
      <c r="B505" s="74" t="s">
        <v>900</v>
      </c>
      <c r="C505" s="75" t="s">
        <v>101</v>
      </c>
      <c r="D505" s="75" t="s">
        <v>102</v>
      </c>
      <c r="E505" s="76" t="s">
        <v>462</v>
      </c>
      <c r="F505" s="75"/>
      <c r="G505" s="54">
        <f>SUM(G506:G506)</f>
        <v>681300</v>
      </c>
      <c r="H505" s="54">
        <f t="shared" ref="H505:I505" si="87">SUM(H506:H506)</f>
        <v>681300</v>
      </c>
      <c r="I505" s="54">
        <f t="shared" si="87"/>
        <v>681300</v>
      </c>
    </row>
    <row r="506" spans="1:9" ht="47.25">
      <c r="A506" s="132" t="s">
        <v>151</v>
      </c>
      <c r="B506" s="74" t="s">
        <v>900</v>
      </c>
      <c r="C506" s="75" t="s">
        <v>101</v>
      </c>
      <c r="D506" s="75" t="s">
        <v>102</v>
      </c>
      <c r="E506" s="76" t="s">
        <v>462</v>
      </c>
      <c r="F506" s="75" t="s">
        <v>87</v>
      </c>
      <c r="G506" s="45">
        <v>681300</v>
      </c>
      <c r="H506" s="45">
        <v>681300</v>
      </c>
      <c r="I506" s="45">
        <v>681300</v>
      </c>
    </row>
    <row r="507" spans="1:9" ht="63">
      <c r="A507" s="132" t="s">
        <v>760</v>
      </c>
      <c r="B507" s="74" t="s">
        <v>900</v>
      </c>
      <c r="C507" s="75" t="s">
        <v>101</v>
      </c>
      <c r="D507" s="75" t="s">
        <v>102</v>
      </c>
      <c r="E507" s="76" t="s">
        <v>401</v>
      </c>
      <c r="F507" s="75"/>
      <c r="G507" s="54">
        <f t="shared" ref="G507" si="88">SUM(G508)</f>
        <v>858297.35</v>
      </c>
      <c r="H507" s="54"/>
      <c r="I507" s="54"/>
    </row>
    <row r="508" spans="1:9" ht="31.5">
      <c r="A508" s="132" t="s">
        <v>113</v>
      </c>
      <c r="B508" s="74" t="s">
        <v>900</v>
      </c>
      <c r="C508" s="75" t="s">
        <v>101</v>
      </c>
      <c r="D508" s="75" t="s">
        <v>102</v>
      </c>
      <c r="E508" s="76" t="s">
        <v>403</v>
      </c>
      <c r="F508" s="75"/>
      <c r="G508" s="54">
        <f>SUM(G509)</f>
        <v>858297.35</v>
      </c>
      <c r="H508" s="54"/>
      <c r="I508" s="54"/>
    </row>
    <row r="509" spans="1:9" ht="31.5">
      <c r="A509" s="132" t="s">
        <v>408</v>
      </c>
      <c r="B509" s="74" t="s">
        <v>900</v>
      </c>
      <c r="C509" s="75" t="s">
        <v>101</v>
      </c>
      <c r="D509" s="75" t="s">
        <v>102</v>
      </c>
      <c r="E509" s="76" t="s">
        <v>463</v>
      </c>
      <c r="F509" s="75"/>
      <c r="G509" s="54">
        <f>SUM(G510:G510)</f>
        <v>858297.35</v>
      </c>
      <c r="H509" s="54"/>
      <c r="I509" s="54"/>
    </row>
    <row r="510" spans="1:9" ht="47.25">
      <c r="A510" s="132" t="s">
        <v>151</v>
      </c>
      <c r="B510" s="74" t="s">
        <v>900</v>
      </c>
      <c r="C510" s="75" t="s">
        <v>101</v>
      </c>
      <c r="D510" s="75" t="s">
        <v>102</v>
      </c>
      <c r="E510" s="76" t="s">
        <v>463</v>
      </c>
      <c r="F510" s="75" t="s">
        <v>87</v>
      </c>
      <c r="G510" s="48">
        <v>858297.35</v>
      </c>
      <c r="H510" s="54"/>
      <c r="I510" s="54"/>
    </row>
    <row r="511" spans="1:9" ht="15.75">
      <c r="A511" s="81" t="s">
        <v>39</v>
      </c>
      <c r="B511" s="74" t="s">
        <v>900</v>
      </c>
      <c r="C511" s="75" t="s">
        <v>101</v>
      </c>
      <c r="D511" s="75" t="s">
        <v>102</v>
      </c>
      <c r="E511" s="74" t="s">
        <v>215</v>
      </c>
      <c r="F511" s="75"/>
      <c r="G511" s="54">
        <f>SUM(G513)</f>
        <v>3620100</v>
      </c>
      <c r="H511" s="54">
        <f>SUM(H513)</f>
        <v>3620100</v>
      </c>
      <c r="I511" s="54">
        <f>SUM(I513)</f>
        <v>3620100</v>
      </c>
    </row>
    <row r="512" spans="1:9" ht="15.75">
      <c r="A512" s="81" t="s">
        <v>38</v>
      </c>
      <c r="B512" s="74" t="s">
        <v>900</v>
      </c>
      <c r="C512" s="75" t="s">
        <v>101</v>
      </c>
      <c r="D512" s="75" t="s">
        <v>102</v>
      </c>
      <c r="E512" s="74" t="s">
        <v>216</v>
      </c>
      <c r="F512" s="75"/>
      <c r="G512" s="54">
        <f>SUM(G513)</f>
        <v>3620100</v>
      </c>
      <c r="H512" s="54">
        <f>SUM(H513)</f>
        <v>3620100</v>
      </c>
      <c r="I512" s="54">
        <f>SUM(I513)</f>
        <v>3620100</v>
      </c>
    </row>
    <row r="513" spans="1:9" ht="31.5">
      <c r="A513" s="81" t="s">
        <v>36</v>
      </c>
      <c r="B513" s="74" t="s">
        <v>900</v>
      </c>
      <c r="C513" s="75" t="s">
        <v>101</v>
      </c>
      <c r="D513" s="75" t="s">
        <v>102</v>
      </c>
      <c r="E513" s="74" t="s">
        <v>217</v>
      </c>
      <c r="F513" s="75"/>
      <c r="G513" s="54">
        <f>SUM(G514:G514)</f>
        <v>3620100</v>
      </c>
      <c r="H513" s="54">
        <f>SUM(H514:H514)</f>
        <v>3620100</v>
      </c>
      <c r="I513" s="54">
        <f>SUM(I514:I514)</f>
        <v>3620100</v>
      </c>
    </row>
    <row r="514" spans="1:9" ht="94.5">
      <c r="A514" s="81" t="s">
        <v>31</v>
      </c>
      <c r="B514" s="74" t="s">
        <v>900</v>
      </c>
      <c r="C514" s="75" t="s">
        <v>101</v>
      </c>
      <c r="D514" s="75" t="s">
        <v>102</v>
      </c>
      <c r="E514" s="74" t="s">
        <v>217</v>
      </c>
      <c r="F514" s="75" t="s">
        <v>35</v>
      </c>
      <c r="G514" s="48">
        <v>3620100</v>
      </c>
      <c r="H514" s="48">
        <v>3620100</v>
      </c>
      <c r="I514" s="48">
        <v>3620100</v>
      </c>
    </row>
    <row r="515" spans="1:9" ht="15.75">
      <c r="A515" s="135" t="s">
        <v>325</v>
      </c>
      <c r="B515" s="70" t="s">
        <v>900</v>
      </c>
      <c r="C515" s="92" t="s">
        <v>101</v>
      </c>
      <c r="D515" s="92" t="s">
        <v>76</v>
      </c>
      <c r="E515" s="92"/>
      <c r="F515" s="92"/>
      <c r="G515" s="72">
        <f>SUM(G516)</f>
        <v>9971474.4199999999</v>
      </c>
      <c r="H515" s="72">
        <f t="shared" ref="H515:I517" si="89">SUM(H516)</f>
        <v>9971474.4199999999</v>
      </c>
      <c r="I515" s="72">
        <f t="shared" si="89"/>
        <v>9971474.4199999999</v>
      </c>
    </row>
    <row r="516" spans="1:9" ht="47.25">
      <c r="A516" s="132" t="s">
        <v>781</v>
      </c>
      <c r="B516" s="74" t="s">
        <v>900</v>
      </c>
      <c r="C516" s="76" t="s">
        <v>101</v>
      </c>
      <c r="D516" s="76" t="s">
        <v>76</v>
      </c>
      <c r="E516" s="76" t="s">
        <v>198</v>
      </c>
      <c r="F516" s="76"/>
      <c r="G516" s="54">
        <f>SUM(G517)</f>
        <v>9971474.4199999999</v>
      </c>
      <c r="H516" s="54">
        <f t="shared" si="89"/>
        <v>9971474.4199999999</v>
      </c>
      <c r="I516" s="54">
        <f t="shared" si="89"/>
        <v>9971474.4199999999</v>
      </c>
    </row>
    <row r="517" spans="1:9" ht="31.5">
      <c r="A517" s="132" t="s">
        <v>113</v>
      </c>
      <c r="B517" s="74" t="s">
        <v>900</v>
      </c>
      <c r="C517" s="76" t="s">
        <v>101</v>
      </c>
      <c r="D517" s="76" t="s">
        <v>76</v>
      </c>
      <c r="E517" s="76" t="s">
        <v>199</v>
      </c>
      <c r="F517" s="76"/>
      <c r="G517" s="54">
        <f>SUM(G518)</f>
        <v>9971474.4199999999</v>
      </c>
      <c r="H517" s="54">
        <f t="shared" si="89"/>
        <v>9971474.4199999999</v>
      </c>
      <c r="I517" s="54">
        <f t="shared" si="89"/>
        <v>9971474.4199999999</v>
      </c>
    </row>
    <row r="518" spans="1:9" ht="78.75">
      <c r="A518" s="133" t="s">
        <v>570</v>
      </c>
      <c r="B518" s="74" t="s">
        <v>900</v>
      </c>
      <c r="C518" s="76" t="s">
        <v>101</v>
      </c>
      <c r="D518" s="76" t="s">
        <v>76</v>
      </c>
      <c r="E518" s="76" t="s">
        <v>464</v>
      </c>
      <c r="F518" s="76"/>
      <c r="G518" s="54">
        <f>SUM(G519:G519)</f>
        <v>9971474.4199999999</v>
      </c>
      <c r="H518" s="54">
        <f>SUM(H519:H519)</f>
        <v>9971474.4199999999</v>
      </c>
      <c r="I518" s="54">
        <f>SUM(I519:I519)</f>
        <v>9971474.4199999999</v>
      </c>
    </row>
    <row r="519" spans="1:9" ht="47.25">
      <c r="A519" s="132" t="s">
        <v>151</v>
      </c>
      <c r="B519" s="74" t="s">
        <v>900</v>
      </c>
      <c r="C519" s="76" t="s">
        <v>101</v>
      </c>
      <c r="D519" s="76" t="s">
        <v>76</v>
      </c>
      <c r="E519" s="76" t="s">
        <v>464</v>
      </c>
      <c r="F519" s="76" t="s">
        <v>87</v>
      </c>
      <c r="G519" s="86">
        <v>9971474.4199999999</v>
      </c>
      <c r="H519" s="86">
        <v>9971474.4199999999</v>
      </c>
      <c r="I519" s="86">
        <v>9971474.4199999999</v>
      </c>
    </row>
    <row r="520" spans="1:9" ht="15.75">
      <c r="A520" s="188" t="s">
        <v>34</v>
      </c>
      <c r="B520" s="70" t="s">
        <v>900</v>
      </c>
      <c r="C520" s="92" t="s">
        <v>101</v>
      </c>
      <c r="D520" s="92" t="s">
        <v>71</v>
      </c>
      <c r="E520" s="76"/>
      <c r="F520" s="76"/>
      <c r="G520" s="72">
        <f t="shared" ref="G520:I520" si="90">SUM(G521)</f>
        <v>148282598.06999999</v>
      </c>
      <c r="H520" s="72">
        <f t="shared" si="90"/>
        <v>124146774.91</v>
      </c>
      <c r="I520" s="72">
        <f t="shared" si="90"/>
        <v>126150029.41</v>
      </c>
    </row>
    <row r="521" spans="1:9" ht="63">
      <c r="A521" s="73" t="s">
        <v>737</v>
      </c>
      <c r="B521" s="74" t="s">
        <v>900</v>
      </c>
      <c r="C521" s="76" t="s">
        <v>101</v>
      </c>
      <c r="D521" s="76" t="s">
        <v>71</v>
      </c>
      <c r="E521" s="76" t="s">
        <v>232</v>
      </c>
      <c r="F521" s="76"/>
      <c r="G521" s="48">
        <f>SUM(G522+G526+G530)</f>
        <v>148282598.06999999</v>
      </c>
      <c r="H521" s="48">
        <f t="shared" ref="H521:I521" si="91">SUM(H522+H526+H530)</f>
        <v>124146774.91</v>
      </c>
      <c r="I521" s="48">
        <f t="shared" si="91"/>
        <v>126150029.41</v>
      </c>
    </row>
    <row r="522" spans="1:9" ht="47.25">
      <c r="A522" s="84" t="s">
        <v>821</v>
      </c>
      <c r="B522" s="74" t="s">
        <v>900</v>
      </c>
      <c r="C522" s="76" t="s">
        <v>101</v>
      </c>
      <c r="D522" s="76" t="s">
        <v>71</v>
      </c>
      <c r="E522" s="76" t="s">
        <v>233</v>
      </c>
      <c r="F522" s="76"/>
      <c r="G522" s="48">
        <f>SUM(G524)</f>
        <v>27026795</v>
      </c>
      <c r="H522" s="48">
        <f>SUM(H524)</f>
        <v>27782186.25</v>
      </c>
      <c r="I522" s="48">
        <f>SUM(I524)</f>
        <v>28537577.5</v>
      </c>
    </row>
    <row r="523" spans="1:9" ht="31.5">
      <c r="A523" s="73" t="s">
        <v>113</v>
      </c>
      <c r="B523" s="74" t="s">
        <v>900</v>
      </c>
      <c r="C523" s="76" t="s">
        <v>101</v>
      </c>
      <c r="D523" s="76" t="s">
        <v>71</v>
      </c>
      <c r="E523" s="76" t="s">
        <v>822</v>
      </c>
      <c r="F523" s="76"/>
      <c r="G523" s="48">
        <f t="shared" ref="G523:I524" si="92">SUM(G524)</f>
        <v>27026795</v>
      </c>
      <c r="H523" s="48">
        <f t="shared" si="92"/>
        <v>27782186.25</v>
      </c>
      <c r="I523" s="48">
        <f t="shared" si="92"/>
        <v>28537577.5</v>
      </c>
    </row>
    <row r="524" spans="1:9" ht="31.5">
      <c r="A524" s="84" t="s">
        <v>823</v>
      </c>
      <c r="B524" s="74" t="s">
        <v>900</v>
      </c>
      <c r="C524" s="76" t="s">
        <v>101</v>
      </c>
      <c r="D524" s="76" t="s">
        <v>71</v>
      </c>
      <c r="E524" s="76" t="s">
        <v>824</v>
      </c>
      <c r="F524" s="76"/>
      <c r="G524" s="48">
        <f t="shared" si="92"/>
        <v>27026795</v>
      </c>
      <c r="H524" s="48">
        <f t="shared" si="92"/>
        <v>27782186.25</v>
      </c>
      <c r="I524" s="48">
        <f t="shared" si="92"/>
        <v>28537577.5</v>
      </c>
    </row>
    <row r="525" spans="1:9" ht="47.25">
      <c r="A525" s="132" t="s">
        <v>151</v>
      </c>
      <c r="B525" s="74" t="s">
        <v>900</v>
      </c>
      <c r="C525" s="76" t="s">
        <v>101</v>
      </c>
      <c r="D525" s="76" t="s">
        <v>71</v>
      </c>
      <c r="E525" s="76" t="s">
        <v>824</v>
      </c>
      <c r="F525" s="76" t="s">
        <v>87</v>
      </c>
      <c r="G525" s="48">
        <v>27026795</v>
      </c>
      <c r="H525" s="48">
        <v>27782186.25</v>
      </c>
      <c r="I525" s="48">
        <v>28537577.5</v>
      </c>
    </row>
    <row r="526" spans="1:9" ht="47.25">
      <c r="A526" s="73" t="s">
        <v>946</v>
      </c>
      <c r="B526" s="74" t="s">
        <v>900</v>
      </c>
      <c r="C526" s="76" t="s">
        <v>101</v>
      </c>
      <c r="D526" s="76" t="s">
        <v>71</v>
      </c>
      <c r="E526" s="76" t="s">
        <v>234</v>
      </c>
      <c r="F526" s="76"/>
      <c r="G526" s="48">
        <f t="shared" ref="G526:I528" si="93">SUM(G527)</f>
        <v>2200000</v>
      </c>
      <c r="H526" s="48">
        <f t="shared" si="93"/>
        <v>2200000</v>
      </c>
      <c r="I526" s="48">
        <f t="shared" si="93"/>
        <v>2200000</v>
      </c>
    </row>
    <row r="527" spans="1:9" ht="31.5">
      <c r="A527" s="73" t="s">
        <v>113</v>
      </c>
      <c r="B527" s="74" t="s">
        <v>900</v>
      </c>
      <c r="C527" s="76" t="s">
        <v>101</v>
      </c>
      <c r="D527" s="76" t="s">
        <v>71</v>
      </c>
      <c r="E527" s="76" t="s">
        <v>826</v>
      </c>
      <c r="F527" s="76"/>
      <c r="G527" s="48">
        <f t="shared" si="93"/>
        <v>2200000</v>
      </c>
      <c r="H527" s="48">
        <f t="shared" si="93"/>
        <v>2200000</v>
      </c>
      <c r="I527" s="48">
        <f t="shared" si="93"/>
        <v>2200000</v>
      </c>
    </row>
    <row r="528" spans="1:9" ht="47.25">
      <c r="A528" s="77" t="s">
        <v>413</v>
      </c>
      <c r="B528" s="74" t="s">
        <v>900</v>
      </c>
      <c r="C528" s="76" t="s">
        <v>101</v>
      </c>
      <c r="D528" s="76" t="s">
        <v>71</v>
      </c>
      <c r="E528" s="76" t="s">
        <v>827</v>
      </c>
      <c r="F528" s="76"/>
      <c r="G528" s="48">
        <f t="shared" si="93"/>
        <v>2200000</v>
      </c>
      <c r="H528" s="48">
        <f t="shared" si="93"/>
        <v>2200000</v>
      </c>
      <c r="I528" s="48">
        <f t="shared" si="93"/>
        <v>2200000</v>
      </c>
    </row>
    <row r="529" spans="1:9" ht="47.25">
      <c r="A529" s="132" t="s">
        <v>151</v>
      </c>
      <c r="B529" s="74" t="s">
        <v>900</v>
      </c>
      <c r="C529" s="76" t="s">
        <v>101</v>
      </c>
      <c r="D529" s="76" t="s">
        <v>71</v>
      </c>
      <c r="E529" s="76" t="s">
        <v>827</v>
      </c>
      <c r="F529" s="76" t="s">
        <v>87</v>
      </c>
      <c r="G529" s="49">
        <v>2200000</v>
      </c>
      <c r="H529" s="49">
        <v>2200000</v>
      </c>
      <c r="I529" s="49">
        <v>2200000</v>
      </c>
    </row>
    <row r="530" spans="1:9" ht="47.25">
      <c r="A530" s="84" t="s">
        <v>829</v>
      </c>
      <c r="B530" s="74" t="s">
        <v>900</v>
      </c>
      <c r="C530" s="76" t="s">
        <v>101</v>
      </c>
      <c r="D530" s="76" t="s">
        <v>71</v>
      </c>
      <c r="E530" s="76" t="s">
        <v>235</v>
      </c>
      <c r="F530" s="76"/>
      <c r="G530" s="48">
        <f>SUM(G531)</f>
        <v>119055803.07000001</v>
      </c>
      <c r="H530" s="48">
        <f>SUM(H531)</f>
        <v>94164588.659999996</v>
      </c>
      <c r="I530" s="48">
        <f>SUM(I531)</f>
        <v>95412451.909999996</v>
      </c>
    </row>
    <row r="531" spans="1:9" ht="31.5">
      <c r="A531" s="73" t="s">
        <v>113</v>
      </c>
      <c r="B531" s="74" t="s">
        <v>900</v>
      </c>
      <c r="C531" s="76" t="s">
        <v>101</v>
      </c>
      <c r="D531" s="76" t="s">
        <v>71</v>
      </c>
      <c r="E531" s="76" t="s">
        <v>830</v>
      </c>
      <c r="F531" s="76"/>
      <c r="G531" s="48">
        <f>SUM(G532+G534)</f>
        <v>119055803.07000001</v>
      </c>
      <c r="H531" s="48">
        <f>SUM(H532+H534)</f>
        <v>94164588.659999996</v>
      </c>
      <c r="I531" s="48">
        <f>SUM(I532+I534)</f>
        <v>95412451.909999996</v>
      </c>
    </row>
    <row r="532" spans="1:9" ht="47.25">
      <c r="A532" s="73" t="s">
        <v>935</v>
      </c>
      <c r="B532" s="74" t="s">
        <v>900</v>
      </c>
      <c r="C532" s="76" t="s">
        <v>101</v>
      </c>
      <c r="D532" s="76" t="s">
        <v>71</v>
      </c>
      <c r="E532" s="76" t="s">
        <v>831</v>
      </c>
      <c r="F532" s="76"/>
      <c r="G532" s="48">
        <f>SUM(G533)</f>
        <v>22592184.120000001</v>
      </c>
      <c r="H532" s="48">
        <f>SUM(H533)</f>
        <v>46082801.289999999</v>
      </c>
      <c r="I532" s="48">
        <f>SUM(I533)</f>
        <v>46583800.329999998</v>
      </c>
    </row>
    <row r="533" spans="1:9" ht="47.25">
      <c r="A533" s="132" t="s">
        <v>151</v>
      </c>
      <c r="B533" s="74" t="s">
        <v>900</v>
      </c>
      <c r="C533" s="76" t="s">
        <v>101</v>
      </c>
      <c r="D533" s="76" t="s">
        <v>71</v>
      </c>
      <c r="E533" s="76" t="s">
        <v>831</v>
      </c>
      <c r="F533" s="76" t="s">
        <v>87</v>
      </c>
      <c r="G533" s="48">
        <v>22592184.120000001</v>
      </c>
      <c r="H533" s="48">
        <v>46082801.289999999</v>
      </c>
      <c r="I533" s="48">
        <v>46583800.329999998</v>
      </c>
    </row>
    <row r="534" spans="1:9" ht="47.25">
      <c r="A534" s="73" t="s">
        <v>89</v>
      </c>
      <c r="B534" s="74" t="s">
        <v>900</v>
      </c>
      <c r="C534" s="76" t="s">
        <v>101</v>
      </c>
      <c r="D534" s="76" t="s">
        <v>71</v>
      </c>
      <c r="E534" s="76" t="s">
        <v>833</v>
      </c>
      <c r="F534" s="76"/>
      <c r="G534" s="48">
        <f>SUM(G535)</f>
        <v>96463618.950000003</v>
      </c>
      <c r="H534" s="48">
        <f>SUM(H535)</f>
        <v>48081787.369999997</v>
      </c>
      <c r="I534" s="48">
        <f>SUM(I535)</f>
        <v>48828651.579999998</v>
      </c>
    </row>
    <row r="535" spans="1:9" ht="47.25">
      <c r="A535" s="132" t="s">
        <v>151</v>
      </c>
      <c r="B535" s="74" t="s">
        <v>900</v>
      </c>
      <c r="C535" s="76" t="s">
        <v>101</v>
      </c>
      <c r="D535" s="76" t="s">
        <v>71</v>
      </c>
      <c r="E535" s="76" t="s">
        <v>833</v>
      </c>
      <c r="F535" s="76" t="s">
        <v>87</v>
      </c>
      <c r="G535" s="48">
        <v>96463618.950000003</v>
      </c>
      <c r="H535" s="48">
        <v>48081787.369999997</v>
      </c>
      <c r="I535" s="48">
        <v>48828651.579999998</v>
      </c>
    </row>
    <row r="536" spans="1:9" ht="31.5">
      <c r="A536" s="80" t="s">
        <v>16</v>
      </c>
      <c r="B536" s="70" t="s">
        <v>900</v>
      </c>
      <c r="C536" s="71" t="s">
        <v>101</v>
      </c>
      <c r="D536" s="71" t="s">
        <v>74</v>
      </c>
      <c r="E536" s="70"/>
      <c r="F536" s="71"/>
      <c r="G536" s="72">
        <f>SUM(G537)</f>
        <v>215000</v>
      </c>
      <c r="H536" s="72">
        <f t="shared" ref="H536:I538" si="94">SUM(H537)</f>
        <v>215000</v>
      </c>
      <c r="I536" s="72">
        <f t="shared" si="94"/>
        <v>215000</v>
      </c>
    </row>
    <row r="537" spans="1:9" ht="47.25">
      <c r="A537" s="81" t="s">
        <v>809</v>
      </c>
      <c r="B537" s="74" t="s">
        <v>900</v>
      </c>
      <c r="C537" s="75" t="s">
        <v>101</v>
      </c>
      <c r="D537" s="75" t="s">
        <v>74</v>
      </c>
      <c r="E537" s="76" t="s">
        <v>326</v>
      </c>
      <c r="F537" s="75"/>
      <c r="G537" s="54">
        <f>SUM(G538)</f>
        <v>215000</v>
      </c>
      <c r="H537" s="54">
        <f t="shared" si="94"/>
        <v>215000</v>
      </c>
      <c r="I537" s="54">
        <f t="shared" si="94"/>
        <v>215000</v>
      </c>
    </row>
    <row r="538" spans="1:9" ht="31.5">
      <c r="A538" s="81" t="s">
        <v>113</v>
      </c>
      <c r="B538" s="74" t="s">
        <v>900</v>
      </c>
      <c r="C538" s="75" t="s">
        <v>101</v>
      </c>
      <c r="D538" s="75" t="s">
        <v>74</v>
      </c>
      <c r="E538" s="76" t="s">
        <v>327</v>
      </c>
      <c r="F538" s="75"/>
      <c r="G538" s="54">
        <f>SUM(G539)</f>
        <v>215000</v>
      </c>
      <c r="H538" s="54">
        <f t="shared" si="94"/>
        <v>215000</v>
      </c>
      <c r="I538" s="54">
        <f t="shared" si="94"/>
        <v>215000</v>
      </c>
    </row>
    <row r="539" spans="1:9" ht="31.5">
      <c r="A539" s="143" t="s">
        <v>170</v>
      </c>
      <c r="B539" s="74" t="s">
        <v>900</v>
      </c>
      <c r="C539" s="75" t="s">
        <v>101</v>
      </c>
      <c r="D539" s="75" t="s">
        <v>74</v>
      </c>
      <c r="E539" s="76" t="s">
        <v>328</v>
      </c>
      <c r="F539" s="75"/>
      <c r="G539" s="54">
        <f>SUM(G540:G540)</f>
        <v>215000</v>
      </c>
      <c r="H539" s="54">
        <f>SUM(H540:H540)</f>
        <v>215000</v>
      </c>
      <c r="I539" s="54">
        <f>SUM(I540:I540)</f>
        <v>215000</v>
      </c>
    </row>
    <row r="540" spans="1:9" ht="47.25">
      <c r="A540" s="132" t="s">
        <v>151</v>
      </c>
      <c r="B540" s="74" t="s">
        <v>900</v>
      </c>
      <c r="C540" s="75" t="s">
        <v>101</v>
      </c>
      <c r="D540" s="75" t="s">
        <v>74</v>
      </c>
      <c r="E540" s="76" t="s">
        <v>328</v>
      </c>
      <c r="F540" s="75" t="s">
        <v>87</v>
      </c>
      <c r="G540" s="54">
        <v>215000</v>
      </c>
      <c r="H540" s="54">
        <v>215000</v>
      </c>
      <c r="I540" s="54">
        <v>215000</v>
      </c>
    </row>
    <row r="541" spans="1:9" ht="15.75">
      <c r="A541" s="79" t="s">
        <v>78</v>
      </c>
      <c r="B541" s="67" t="s">
        <v>900</v>
      </c>
      <c r="C541" s="68" t="s">
        <v>102</v>
      </c>
      <c r="D541" s="68" t="s">
        <v>100</v>
      </c>
      <c r="E541" s="67"/>
      <c r="F541" s="68"/>
      <c r="G541" s="78">
        <f>SUM(G542+G548+G571+G595)</f>
        <v>118472212.09</v>
      </c>
      <c r="H541" s="78">
        <f>SUM(H542+H548+H571+H595)</f>
        <v>272549017.63999999</v>
      </c>
      <c r="I541" s="78">
        <f>SUM(I542+I548+I571+I595)</f>
        <v>194527961.78999999</v>
      </c>
    </row>
    <row r="542" spans="1:9" ht="15.75">
      <c r="A542" s="135" t="s">
        <v>143</v>
      </c>
      <c r="B542" s="70" t="s">
        <v>900</v>
      </c>
      <c r="C542" s="92" t="s">
        <v>102</v>
      </c>
      <c r="D542" s="92" t="s">
        <v>97</v>
      </c>
      <c r="E542" s="92"/>
      <c r="F542" s="76"/>
      <c r="G542" s="54">
        <f t="shared" ref="G542:H542" si="95">SUM(G543:G543)</f>
        <v>4003132.73</v>
      </c>
      <c r="H542" s="54">
        <f t="shared" si="95"/>
        <v>136136136.13999999</v>
      </c>
      <c r="I542" s="54">
        <f>SUM(I543:I543)</f>
        <v>61061061.060000002</v>
      </c>
    </row>
    <row r="543" spans="1:9" ht="78.75">
      <c r="A543" s="132" t="s">
        <v>810</v>
      </c>
      <c r="B543" s="74" t="s">
        <v>900</v>
      </c>
      <c r="C543" s="76" t="s">
        <v>102</v>
      </c>
      <c r="D543" s="76" t="s">
        <v>97</v>
      </c>
      <c r="E543" s="76" t="s">
        <v>329</v>
      </c>
      <c r="F543" s="76"/>
      <c r="G543" s="54">
        <f t="shared" ref="G543:H543" si="96">SUM(G544:G544)</f>
        <v>4003132.73</v>
      </c>
      <c r="H543" s="54">
        <f t="shared" si="96"/>
        <v>136136136.13999999</v>
      </c>
      <c r="I543" s="54">
        <f>SUM(I544:I544)</f>
        <v>61061061.060000002</v>
      </c>
    </row>
    <row r="544" spans="1:9" ht="78.75">
      <c r="A544" s="132" t="s">
        <v>772</v>
      </c>
      <c r="B544" s="74" t="s">
        <v>900</v>
      </c>
      <c r="C544" s="76" t="s">
        <v>102</v>
      </c>
      <c r="D544" s="76" t="s">
        <v>97</v>
      </c>
      <c r="E544" s="76" t="s">
        <v>354</v>
      </c>
      <c r="F544" s="76"/>
      <c r="G544" s="54">
        <f t="shared" ref="G544:H544" si="97">SUM(G545:G545)</f>
        <v>4003132.73</v>
      </c>
      <c r="H544" s="54">
        <f t="shared" si="97"/>
        <v>136136136.13999999</v>
      </c>
      <c r="I544" s="54">
        <f>SUM(I545:I545)</f>
        <v>61061061.060000002</v>
      </c>
    </row>
    <row r="545" spans="1:9" ht="31.5">
      <c r="A545" s="132" t="s">
        <v>67</v>
      </c>
      <c r="B545" s="74" t="s">
        <v>900</v>
      </c>
      <c r="C545" s="76" t="s">
        <v>102</v>
      </c>
      <c r="D545" s="76" t="s">
        <v>97</v>
      </c>
      <c r="E545" s="76" t="s">
        <v>358</v>
      </c>
      <c r="F545" s="75"/>
      <c r="G545" s="54">
        <f t="shared" ref="G545:H545" si="98">SUM(G546:G546)</f>
        <v>4003132.73</v>
      </c>
      <c r="H545" s="54">
        <f t="shared" si="98"/>
        <v>136136136.13999999</v>
      </c>
      <c r="I545" s="54">
        <f>SUM(I546:I546)</f>
        <v>61061061.060000002</v>
      </c>
    </row>
    <row r="546" spans="1:9" ht="78.75">
      <c r="A546" s="81" t="s">
        <v>210</v>
      </c>
      <c r="B546" s="74" t="s">
        <v>900</v>
      </c>
      <c r="C546" s="76" t="s">
        <v>102</v>
      </c>
      <c r="D546" s="76" t="s">
        <v>97</v>
      </c>
      <c r="E546" s="76" t="s">
        <v>465</v>
      </c>
      <c r="F546" s="75"/>
      <c r="G546" s="54">
        <f t="shared" ref="G546:H546" si="99">SUM(G547:G547)</f>
        <v>4003132.73</v>
      </c>
      <c r="H546" s="54">
        <f t="shared" si="99"/>
        <v>136136136.13999999</v>
      </c>
      <c r="I546" s="54">
        <f>SUM(I547:I547)</f>
        <v>61061061.060000002</v>
      </c>
    </row>
    <row r="547" spans="1:9" ht="47.25">
      <c r="A547" s="132" t="s">
        <v>95</v>
      </c>
      <c r="B547" s="74" t="s">
        <v>900</v>
      </c>
      <c r="C547" s="76" t="s">
        <v>102</v>
      </c>
      <c r="D547" s="76" t="s">
        <v>97</v>
      </c>
      <c r="E547" s="76" t="s">
        <v>465</v>
      </c>
      <c r="F547" s="75" t="s">
        <v>141</v>
      </c>
      <c r="G547" s="48">
        <v>4003132.73</v>
      </c>
      <c r="H547" s="48">
        <v>136136136.13999999</v>
      </c>
      <c r="I547" s="54">
        <v>61061061.060000002</v>
      </c>
    </row>
    <row r="548" spans="1:9" ht="15.75">
      <c r="A548" s="80" t="s">
        <v>107</v>
      </c>
      <c r="B548" s="70" t="s">
        <v>900</v>
      </c>
      <c r="C548" s="71" t="s">
        <v>102</v>
      </c>
      <c r="D548" s="71" t="s">
        <v>98</v>
      </c>
      <c r="E548" s="70"/>
      <c r="F548" s="71"/>
      <c r="G548" s="72">
        <f>SUM(G549+G555)</f>
        <v>13780253.52</v>
      </c>
      <c r="H548" s="72">
        <f>SUM(H549+H555)</f>
        <v>71087220.650000006</v>
      </c>
      <c r="I548" s="72">
        <f>SUM(I549+I555)</f>
        <v>69332168.489999995</v>
      </c>
    </row>
    <row r="549" spans="1:9" ht="63">
      <c r="A549" s="81" t="s">
        <v>811</v>
      </c>
      <c r="B549" s="74" t="s">
        <v>900</v>
      </c>
      <c r="C549" s="75" t="s">
        <v>102</v>
      </c>
      <c r="D549" s="75" t="s">
        <v>98</v>
      </c>
      <c r="E549" s="76" t="s">
        <v>240</v>
      </c>
      <c r="F549" s="75"/>
      <c r="G549" s="54">
        <f>SUM(G550)</f>
        <v>1500000</v>
      </c>
      <c r="H549" s="54">
        <f t="shared" ref="H549:I551" si="100">SUM(H550)</f>
        <v>2053646.67</v>
      </c>
      <c r="I549" s="54">
        <f t="shared" si="100"/>
        <v>2053646.67</v>
      </c>
    </row>
    <row r="550" spans="1:9" ht="31.5">
      <c r="A550" s="81" t="s">
        <v>113</v>
      </c>
      <c r="B550" s="74" t="s">
        <v>900</v>
      </c>
      <c r="C550" s="75" t="s">
        <v>102</v>
      </c>
      <c r="D550" s="75" t="s">
        <v>98</v>
      </c>
      <c r="E550" s="76" t="s">
        <v>356</v>
      </c>
      <c r="F550" s="75"/>
      <c r="G550" s="54">
        <f>SUM(G551)</f>
        <v>1500000</v>
      </c>
      <c r="H550" s="54">
        <f>SUM(H551+H553)</f>
        <v>2053646.67</v>
      </c>
      <c r="I550" s="54">
        <f>SUM(I551+I553)</f>
        <v>2053646.67</v>
      </c>
    </row>
    <row r="551" spans="1:9" ht="31.5">
      <c r="A551" s="139" t="s">
        <v>483</v>
      </c>
      <c r="B551" s="74" t="s">
        <v>900</v>
      </c>
      <c r="C551" s="75" t="s">
        <v>102</v>
      </c>
      <c r="D551" s="75" t="s">
        <v>98</v>
      </c>
      <c r="E551" s="76" t="s">
        <v>357</v>
      </c>
      <c r="F551" s="75"/>
      <c r="G551" s="54">
        <f>SUM(G552)</f>
        <v>1500000</v>
      </c>
      <c r="H551" s="54">
        <f t="shared" si="100"/>
        <v>1500000</v>
      </c>
      <c r="I551" s="54">
        <f t="shared" si="100"/>
        <v>1500000</v>
      </c>
    </row>
    <row r="552" spans="1:9" ht="47.25">
      <c r="A552" s="132" t="s">
        <v>151</v>
      </c>
      <c r="B552" s="74" t="s">
        <v>900</v>
      </c>
      <c r="C552" s="75" t="s">
        <v>102</v>
      </c>
      <c r="D552" s="75" t="s">
        <v>98</v>
      </c>
      <c r="E552" s="76" t="s">
        <v>357</v>
      </c>
      <c r="F552" s="75" t="s">
        <v>87</v>
      </c>
      <c r="G552" s="54">
        <v>1500000</v>
      </c>
      <c r="H552" s="54">
        <v>1500000</v>
      </c>
      <c r="I552" s="54">
        <v>1500000</v>
      </c>
    </row>
    <row r="553" spans="1:9" ht="110.25">
      <c r="A553" s="126" t="s">
        <v>603</v>
      </c>
      <c r="B553" s="74" t="s">
        <v>900</v>
      </c>
      <c r="C553" s="75" t="s">
        <v>102</v>
      </c>
      <c r="D553" s="75" t="s">
        <v>98</v>
      </c>
      <c r="E553" s="76" t="s">
        <v>604</v>
      </c>
      <c r="F553" s="75"/>
      <c r="G553" s="54"/>
      <c r="H553" s="54">
        <f>SUM(H554)</f>
        <v>553646.67000000004</v>
      </c>
      <c r="I553" s="54">
        <f>SUM(I554)</f>
        <v>553646.67000000004</v>
      </c>
    </row>
    <row r="554" spans="1:9" ht="47.25">
      <c r="A554" s="132" t="s">
        <v>151</v>
      </c>
      <c r="B554" s="74" t="s">
        <v>900</v>
      </c>
      <c r="C554" s="75" t="s">
        <v>102</v>
      </c>
      <c r="D554" s="75" t="s">
        <v>98</v>
      </c>
      <c r="E554" s="76" t="s">
        <v>604</v>
      </c>
      <c r="F554" s="75" t="s">
        <v>87</v>
      </c>
      <c r="G554" s="54"/>
      <c r="H554" s="48">
        <v>553646.67000000004</v>
      </c>
      <c r="I554" s="48">
        <v>553646.67000000004</v>
      </c>
    </row>
    <row r="555" spans="1:9" ht="78.75">
      <c r="A555" s="136" t="s">
        <v>770</v>
      </c>
      <c r="B555" s="74" t="s">
        <v>900</v>
      </c>
      <c r="C555" s="75" t="s">
        <v>102</v>
      </c>
      <c r="D555" s="75" t="s">
        <v>98</v>
      </c>
      <c r="E555" s="76" t="s">
        <v>329</v>
      </c>
      <c r="F555" s="75"/>
      <c r="G555" s="54">
        <f>SUM(G556+G560)</f>
        <v>12280253.52</v>
      </c>
      <c r="H555" s="54">
        <f t="shared" ref="H555:I555" si="101">SUM(H556+H560)</f>
        <v>69033573.980000004</v>
      </c>
      <c r="I555" s="54">
        <f t="shared" si="101"/>
        <v>67278521.819999993</v>
      </c>
    </row>
    <row r="556" spans="1:9" ht="15.75">
      <c r="A556" s="146" t="s">
        <v>616</v>
      </c>
      <c r="B556" s="74" t="s">
        <v>900</v>
      </c>
      <c r="C556" s="75" t="s">
        <v>102</v>
      </c>
      <c r="D556" s="75" t="s">
        <v>98</v>
      </c>
      <c r="E556" s="76" t="s">
        <v>330</v>
      </c>
      <c r="F556" s="75"/>
      <c r="G556" s="54">
        <f>SUM(G557)</f>
        <v>1000000</v>
      </c>
      <c r="H556" s="54">
        <f t="shared" ref="H556:I558" si="102">SUM(H557)</f>
        <v>1000000</v>
      </c>
      <c r="I556" s="54">
        <f t="shared" si="102"/>
        <v>1000000</v>
      </c>
    </row>
    <row r="557" spans="1:9" ht="31.5">
      <c r="A557" s="81" t="s">
        <v>113</v>
      </c>
      <c r="B557" s="74" t="s">
        <v>900</v>
      </c>
      <c r="C557" s="75" t="s">
        <v>102</v>
      </c>
      <c r="D557" s="75" t="s">
        <v>98</v>
      </c>
      <c r="E557" s="76" t="s">
        <v>331</v>
      </c>
      <c r="F557" s="75"/>
      <c r="G557" s="54">
        <f>SUM(G558)</f>
        <v>1000000</v>
      </c>
      <c r="H557" s="54">
        <f t="shared" si="102"/>
        <v>1000000</v>
      </c>
      <c r="I557" s="54">
        <f t="shared" si="102"/>
        <v>1000000</v>
      </c>
    </row>
    <row r="558" spans="1:9" ht="63">
      <c r="A558" s="81" t="s">
        <v>0</v>
      </c>
      <c r="B558" s="74" t="s">
        <v>900</v>
      </c>
      <c r="C558" s="75" t="s">
        <v>102</v>
      </c>
      <c r="D558" s="75" t="s">
        <v>98</v>
      </c>
      <c r="E558" s="76" t="s">
        <v>332</v>
      </c>
      <c r="F558" s="75"/>
      <c r="G558" s="54">
        <f>SUM(G559)</f>
        <v>1000000</v>
      </c>
      <c r="H558" s="54">
        <f t="shared" si="102"/>
        <v>1000000</v>
      </c>
      <c r="I558" s="54">
        <f t="shared" si="102"/>
        <v>1000000</v>
      </c>
    </row>
    <row r="559" spans="1:9" ht="47.25">
      <c r="A559" s="132" t="s">
        <v>151</v>
      </c>
      <c r="B559" s="74" t="s">
        <v>900</v>
      </c>
      <c r="C559" s="75" t="s">
        <v>102</v>
      </c>
      <c r="D559" s="75" t="s">
        <v>98</v>
      </c>
      <c r="E559" s="76" t="s">
        <v>332</v>
      </c>
      <c r="F559" s="75" t="s">
        <v>87</v>
      </c>
      <c r="G559" s="54">
        <v>1000000</v>
      </c>
      <c r="H559" s="54">
        <v>1000000</v>
      </c>
      <c r="I559" s="54">
        <v>1000000</v>
      </c>
    </row>
    <row r="560" spans="1:9" ht="63">
      <c r="A560" s="136" t="s">
        <v>812</v>
      </c>
      <c r="B560" s="74" t="s">
        <v>900</v>
      </c>
      <c r="C560" s="75" t="s">
        <v>102</v>
      </c>
      <c r="D560" s="75" t="s">
        <v>98</v>
      </c>
      <c r="E560" s="76" t="s">
        <v>333</v>
      </c>
      <c r="F560" s="75"/>
      <c r="G560" s="54">
        <f>SUM(G561+G568)</f>
        <v>11280253.52</v>
      </c>
      <c r="H560" s="54">
        <f t="shared" ref="H560:I560" si="103">SUM(H561+H568)</f>
        <v>68033573.980000004</v>
      </c>
      <c r="I560" s="54">
        <f t="shared" si="103"/>
        <v>66278521.82</v>
      </c>
    </row>
    <row r="561" spans="1:9" ht="31.5">
      <c r="A561" s="81" t="s">
        <v>113</v>
      </c>
      <c r="B561" s="74" t="s">
        <v>900</v>
      </c>
      <c r="C561" s="75" t="s">
        <v>102</v>
      </c>
      <c r="D561" s="75" t="s">
        <v>98</v>
      </c>
      <c r="E561" s="76" t="s">
        <v>334</v>
      </c>
      <c r="F561" s="75"/>
      <c r="G561" s="54">
        <f>SUM(G564+G562+G566)</f>
        <v>1000000</v>
      </c>
      <c r="H561" s="54">
        <f>SUM(H564+H562+H566)</f>
        <v>26157733.960000001</v>
      </c>
      <c r="I561" s="54">
        <f t="shared" ref="I561" si="104">SUM(I564+I562+I566)</f>
        <v>2081208</v>
      </c>
    </row>
    <row r="562" spans="1:9" ht="63">
      <c r="A562" s="132" t="s">
        <v>164</v>
      </c>
      <c r="B562" s="74" t="s">
        <v>900</v>
      </c>
      <c r="C562" s="75" t="s">
        <v>102</v>
      </c>
      <c r="D562" s="75" t="s">
        <v>98</v>
      </c>
      <c r="E562" s="76" t="s">
        <v>335</v>
      </c>
      <c r="F562" s="75"/>
      <c r="G562" s="54">
        <f>SUM(G563:G563)</f>
        <v>1000000</v>
      </c>
      <c r="H562" s="54">
        <f>SUM(H563:H563)</f>
        <v>1000000</v>
      </c>
      <c r="I562" s="54">
        <f>SUM(I563:I563)</f>
        <v>1000000</v>
      </c>
    </row>
    <row r="563" spans="1:9" ht="47.25">
      <c r="A563" s="132" t="s">
        <v>151</v>
      </c>
      <c r="B563" s="74" t="s">
        <v>900</v>
      </c>
      <c r="C563" s="75" t="s">
        <v>102</v>
      </c>
      <c r="D563" s="75" t="s">
        <v>98</v>
      </c>
      <c r="E563" s="76" t="s">
        <v>335</v>
      </c>
      <c r="F563" s="75" t="s">
        <v>87</v>
      </c>
      <c r="G563" s="54">
        <v>1000000</v>
      </c>
      <c r="H563" s="54">
        <v>1000000</v>
      </c>
      <c r="I563" s="54">
        <v>1000000</v>
      </c>
    </row>
    <row r="564" spans="1:9" ht="126">
      <c r="A564" s="147" t="s">
        <v>211</v>
      </c>
      <c r="B564" s="74" t="s">
        <v>900</v>
      </c>
      <c r="C564" s="75" t="s">
        <v>102</v>
      </c>
      <c r="D564" s="75" t="s">
        <v>98</v>
      </c>
      <c r="E564" s="76" t="s">
        <v>466</v>
      </c>
      <c r="F564" s="75"/>
      <c r="G564" s="54"/>
      <c r="H564" s="54">
        <f>SUM(H565)</f>
        <v>5648224.4500000002</v>
      </c>
      <c r="I564" s="54">
        <f>SUM(I565)</f>
        <v>1081208</v>
      </c>
    </row>
    <row r="565" spans="1:9" ht="47.25">
      <c r="A565" s="132" t="s">
        <v>151</v>
      </c>
      <c r="B565" s="74" t="s">
        <v>900</v>
      </c>
      <c r="C565" s="75" t="s">
        <v>102</v>
      </c>
      <c r="D565" s="75" t="s">
        <v>98</v>
      </c>
      <c r="E565" s="76" t="s">
        <v>466</v>
      </c>
      <c r="F565" s="75" t="s">
        <v>87</v>
      </c>
      <c r="G565" s="54"/>
      <c r="H565" s="54">
        <v>5648224.4500000002</v>
      </c>
      <c r="I565" s="54">
        <v>1081208</v>
      </c>
    </row>
    <row r="566" spans="1:9" ht="189">
      <c r="A566" s="162" t="s">
        <v>886</v>
      </c>
      <c r="B566" s="74" t="s">
        <v>900</v>
      </c>
      <c r="C566" s="75" t="s">
        <v>102</v>
      </c>
      <c r="D566" s="75" t="s">
        <v>98</v>
      </c>
      <c r="E566" s="76" t="s">
        <v>888</v>
      </c>
      <c r="F566" s="75"/>
      <c r="G566" s="54"/>
      <c r="H566" s="54">
        <f>SUM(H567)</f>
        <v>19509509.510000002</v>
      </c>
      <c r="I566" s="54"/>
    </row>
    <row r="567" spans="1:9" ht="47.25">
      <c r="A567" s="132" t="s">
        <v>151</v>
      </c>
      <c r="B567" s="74" t="s">
        <v>900</v>
      </c>
      <c r="C567" s="75" t="s">
        <v>102</v>
      </c>
      <c r="D567" s="75" t="s">
        <v>98</v>
      </c>
      <c r="E567" s="76" t="s">
        <v>888</v>
      </c>
      <c r="F567" s="75" t="s">
        <v>87</v>
      </c>
      <c r="G567" s="54"/>
      <c r="H567" s="54">
        <v>19509509.510000002</v>
      </c>
      <c r="I567" s="54"/>
    </row>
    <row r="568" spans="1:9" ht="47.25">
      <c r="A568" s="176" t="s">
        <v>887</v>
      </c>
      <c r="B568" s="74" t="s">
        <v>900</v>
      </c>
      <c r="C568" s="75" t="s">
        <v>102</v>
      </c>
      <c r="D568" s="75" t="s">
        <v>98</v>
      </c>
      <c r="E568" s="76" t="s">
        <v>644</v>
      </c>
      <c r="F568" s="75"/>
      <c r="G568" s="54">
        <f t="shared" ref="G568:I568" si="105">SUM(G569)</f>
        <v>10280253.52</v>
      </c>
      <c r="H568" s="54">
        <f t="shared" si="105"/>
        <v>41875840.020000003</v>
      </c>
      <c r="I568" s="54">
        <f t="shared" si="105"/>
        <v>64197313.82</v>
      </c>
    </row>
    <row r="569" spans="1:9" ht="31.5">
      <c r="A569" s="129" t="s">
        <v>645</v>
      </c>
      <c r="B569" s="74" t="s">
        <v>900</v>
      </c>
      <c r="C569" s="75" t="s">
        <v>102</v>
      </c>
      <c r="D569" s="75" t="s">
        <v>98</v>
      </c>
      <c r="E569" s="76" t="s">
        <v>643</v>
      </c>
      <c r="F569" s="75"/>
      <c r="G569" s="54">
        <f t="shared" ref="G569:I569" si="106">SUM(G570)</f>
        <v>10280253.52</v>
      </c>
      <c r="H569" s="54">
        <f t="shared" si="106"/>
        <v>41875840.020000003</v>
      </c>
      <c r="I569" s="54">
        <f t="shared" si="106"/>
        <v>64197313.82</v>
      </c>
    </row>
    <row r="570" spans="1:9" ht="47.25">
      <c r="A570" s="132" t="s">
        <v>151</v>
      </c>
      <c r="B570" s="74" t="s">
        <v>900</v>
      </c>
      <c r="C570" s="75" t="s">
        <v>102</v>
      </c>
      <c r="D570" s="75" t="s">
        <v>98</v>
      </c>
      <c r="E570" s="76" t="s">
        <v>643</v>
      </c>
      <c r="F570" s="75" t="s">
        <v>87</v>
      </c>
      <c r="G570" s="54">
        <v>10280253.52</v>
      </c>
      <c r="H570" s="54">
        <v>41875840.020000003</v>
      </c>
      <c r="I570" s="54">
        <v>64197313.82</v>
      </c>
    </row>
    <row r="571" spans="1:9" ht="15.75">
      <c r="A571" s="80" t="s">
        <v>4</v>
      </c>
      <c r="B571" s="70" t="s">
        <v>900</v>
      </c>
      <c r="C571" s="71" t="s">
        <v>102</v>
      </c>
      <c r="D571" s="71" t="s">
        <v>99</v>
      </c>
      <c r="E571" s="74"/>
      <c r="F571" s="75"/>
      <c r="G571" s="54">
        <f>SUM(G572+G583+G579+G587)</f>
        <v>66163955.789999999</v>
      </c>
      <c r="H571" s="54">
        <f t="shared" ref="H571:I571" si="107">SUM(H572+H583+H579+H587)</f>
        <v>65205303.32</v>
      </c>
      <c r="I571" s="54">
        <f t="shared" si="107"/>
        <v>64014374.710000001</v>
      </c>
    </row>
    <row r="572" spans="1:9" ht="78.75">
      <c r="A572" s="136" t="s">
        <v>770</v>
      </c>
      <c r="B572" s="74" t="s">
        <v>900</v>
      </c>
      <c r="C572" s="75" t="s">
        <v>102</v>
      </c>
      <c r="D572" s="75" t="s">
        <v>99</v>
      </c>
      <c r="E572" s="76" t="s">
        <v>329</v>
      </c>
      <c r="F572" s="75"/>
      <c r="G572" s="54">
        <f t="shared" ref="G572:I573" si="108">SUM(G573)</f>
        <v>3000000</v>
      </c>
      <c r="H572" s="54">
        <f t="shared" si="108"/>
        <v>3000000</v>
      </c>
      <c r="I572" s="54">
        <f t="shared" si="108"/>
        <v>3000000</v>
      </c>
    </row>
    <row r="573" spans="1:9" ht="47.25">
      <c r="A573" s="136" t="s">
        <v>813</v>
      </c>
      <c r="B573" s="74" t="s">
        <v>900</v>
      </c>
      <c r="C573" s="75" t="s">
        <v>102</v>
      </c>
      <c r="D573" s="75" t="s">
        <v>99</v>
      </c>
      <c r="E573" s="76" t="s">
        <v>369</v>
      </c>
      <c r="F573" s="75"/>
      <c r="G573" s="54">
        <f>SUM(G574)</f>
        <v>3000000</v>
      </c>
      <c r="H573" s="54">
        <f t="shared" si="108"/>
        <v>3000000</v>
      </c>
      <c r="I573" s="54">
        <f t="shared" si="108"/>
        <v>3000000</v>
      </c>
    </row>
    <row r="574" spans="1:9" ht="31.5">
      <c r="A574" s="81" t="s">
        <v>113</v>
      </c>
      <c r="B574" s="74" t="s">
        <v>900</v>
      </c>
      <c r="C574" s="75" t="s">
        <v>102</v>
      </c>
      <c r="D574" s="75" t="s">
        <v>99</v>
      </c>
      <c r="E574" s="76" t="s">
        <v>336</v>
      </c>
      <c r="F574" s="75"/>
      <c r="G574" s="54">
        <f>SUM(G577+G575)</f>
        <v>3000000</v>
      </c>
      <c r="H574" s="54">
        <f t="shared" ref="H574:I574" si="109">SUM(H577+H575)</f>
        <v>3000000</v>
      </c>
      <c r="I574" s="54">
        <f t="shared" si="109"/>
        <v>3000000</v>
      </c>
    </row>
    <row r="575" spans="1:9" ht="47.25">
      <c r="A575" s="46" t="s">
        <v>917</v>
      </c>
      <c r="B575" s="74" t="s">
        <v>900</v>
      </c>
      <c r="C575" s="75" t="s">
        <v>102</v>
      </c>
      <c r="D575" s="75" t="s">
        <v>99</v>
      </c>
      <c r="E575" s="74" t="s">
        <v>916</v>
      </c>
      <c r="F575" s="75"/>
      <c r="G575" s="54">
        <f t="shared" ref="G575:I575" si="110">SUM(G576)</f>
        <v>2000000</v>
      </c>
      <c r="H575" s="54">
        <f t="shared" si="110"/>
        <v>2000000</v>
      </c>
      <c r="I575" s="54">
        <f t="shared" si="110"/>
        <v>2000000</v>
      </c>
    </row>
    <row r="576" spans="1:9" ht="47.25">
      <c r="A576" s="132" t="s">
        <v>151</v>
      </c>
      <c r="B576" s="74" t="s">
        <v>900</v>
      </c>
      <c r="C576" s="75" t="s">
        <v>102</v>
      </c>
      <c r="D576" s="75" t="s">
        <v>99</v>
      </c>
      <c r="E576" s="74" t="s">
        <v>916</v>
      </c>
      <c r="F576" s="75" t="s">
        <v>87</v>
      </c>
      <c r="G576" s="48">
        <v>2000000</v>
      </c>
      <c r="H576" s="48">
        <v>2000000</v>
      </c>
      <c r="I576" s="48">
        <v>2000000</v>
      </c>
    </row>
    <row r="577" spans="1:9" ht="15.75">
      <c r="A577" s="81" t="s">
        <v>165</v>
      </c>
      <c r="B577" s="74" t="s">
        <v>900</v>
      </c>
      <c r="C577" s="75" t="s">
        <v>102</v>
      </c>
      <c r="D577" s="75" t="s">
        <v>99</v>
      </c>
      <c r="E577" s="76" t="s">
        <v>337</v>
      </c>
      <c r="F577" s="75"/>
      <c r="G577" s="54">
        <f>SUM(G578:G578)</f>
        <v>1000000</v>
      </c>
      <c r="H577" s="54">
        <f>SUM(H578:H578)</f>
        <v>1000000</v>
      </c>
      <c r="I577" s="54">
        <f>SUM(I578:I578)</f>
        <v>1000000</v>
      </c>
    </row>
    <row r="578" spans="1:9" ht="47.25">
      <c r="A578" s="132" t="s">
        <v>151</v>
      </c>
      <c r="B578" s="74" t="s">
        <v>900</v>
      </c>
      <c r="C578" s="75" t="s">
        <v>102</v>
      </c>
      <c r="D578" s="75" t="s">
        <v>99</v>
      </c>
      <c r="E578" s="76" t="s">
        <v>337</v>
      </c>
      <c r="F578" s="75" t="s">
        <v>87</v>
      </c>
      <c r="G578" s="54">
        <v>1000000</v>
      </c>
      <c r="H578" s="54">
        <v>1000000</v>
      </c>
      <c r="I578" s="54">
        <v>1000000</v>
      </c>
    </row>
    <row r="579" spans="1:9" ht="47.25">
      <c r="A579" s="138" t="s">
        <v>777</v>
      </c>
      <c r="B579" s="74" t="s">
        <v>900</v>
      </c>
      <c r="C579" s="112" t="s">
        <v>102</v>
      </c>
      <c r="D579" s="112" t="s">
        <v>99</v>
      </c>
      <c r="E579" s="31" t="s">
        <v>646</v>
      </c>
      <c r="F579" s="75"/>
      <c r="G579" s="54">
        <f t="shared" ref="G579:I579" si="111">SUM(G580:G580)</f>
        <v>11225413.67</v>
      </c>
      <c r="H579" s="54">
        <f t="shared" si="111"/>
        <v>10778329.300000001</v>
      </c>
      <c r="I579" s="54">
        <f t="shared" si="111"/>
        <v>10899186.789999999</v>
      </c>
    </row>
    <row r="580" spans="1:9" ht="31.5">
      <c r="A580" s="123" t="s">
        <v>647</v>
      </c>
      <c r="B580" s="74" t="s">
        <v>900</v>
      </c>
      <c r="C580" s="112" t="s">
        <v>102</v>
      </c>
      <c r="D580" s="112" t="s">
        <v>99</v>
      </c>
      <c r="E580" s="31" t="s">
        <v>649</v>
      </c>
      <c r="F580" s="112"/>
      <c r="G580" s="54">
        <f t="shared" ref="G580:I580" si="112">SUM(G581:G581)</f>
        <v>11225413.67</v>
      </c>
      <c r="H580" s="54">
        <f t="shared" si="112"/>
        <v>10778329.300000001</v>
      </c>
      <c r="I580" s="54">
        <f t="shared" si="112"/>
        <v>10899186.789999999</v>
      </c>
    </row>
    <row r="581" spans="1:9" ht="31.5">
      <c r="A581" s="123" t="s">
        <v>648</v>
      </c>
      <c r="B581" s="74" t="s">
        <v>900</v>
      </c>
      <c r="C581" s="112" t="s">
        <v>102</v>
      </c>
      <c r="D581" s="112" t="s">
        <v>99</v>
      </c>
      <c r="E581" s="31" t="s">
        <v>650</v>
      </c>
      <c r="F581" s="112"/>
      <c r="G581" s="54">
        <f t="shared" ref="G581:I581" si="113">SUM(G582:G582)</f>
        <v>11225413.67</v>
      </c>
      <c r="H581" s="54">
        <f t="shared" si="113"/>
        <v>10778329.300000001</v>
      </c>
      <c r="I581" s="54">
        <f t="shared" si="113"/>
        <v>10899186.789999999</v>
      </c>
    </row>
    <row r="582" spans="1:9" ht="47.25">
      <c r="A582" s="138" t="s">
        <v>151</v>
      </c>
      <c r="B582" s="74" t="s">
        <v>900</v>
      </c>
      <c r="C582" s="112" t="s">
        <v>102</v>
      </c>
      <c r="D582" s="112" t="s">
        <v>99</v>
      </c>
      <c r="E582" s="31" t="s">
        <v>650</v>
      </c>
      <c r="F582" s="112" t="s">
        <v>87</v>
      </c>
      <c r="G582" s="54">
        <v>11225413.67</v>
      </c>
      <c r="H582" s="54">
        <v>10778329.300000001</v>
      </c>
      <c r="I582" s="54">
        <v>10899186.789999999</v>
      </c>
    </row>
    <row r="583" spans="1:9" ht="47.25">
      <c r="A583" s="132" t="s">
        <v>783</v>
      </c>
      <c r="B583" s="74" t="s">
        <v>900</v>
      </c>
      <c r="C583" s="75" t="s">
        <v>102</v>
      </c>
      <c r="D583" s="75" t="s">
        <v>99</v>
      </c>
      <c r="E583" s="76" t="s">
        <v>474</v>
      </c>
      <c r="F583" s="75"/>
      <c r="G583" s="54">
        <f t="shared" ref="G583:I585" si="114">SUM(G584)</f>
        <v>26235542.120000001</v>
      </c>
      <c r="H583" s="54">
        <f t="shared" si="114"/>
        <v>24923774.02</v>
      </c>
      <c r="I583" s="54">
        <f t="shared" si="114"/>
        <v>23611987.920000002</v>
      </c>
    </row>
    <row r="584" spans="1:9" ht="31.5">
      <c r="A584" s="81" t="s">
        <v>113</v>
      </c>
      <c r="B584" s="74" t="s">
        <v>900</v>
      </c>
      <c r="C584" s="75" t="s">
        <v>102</v>
      </c>
      <c r="D584" s="75" t="s">
        <v>99</v>
      </c>
      <c r="E584" s="76" t="s">
        <v>475</v>
      </c>
      <c r="F584" s="75"/>
      <c r="G584" s="54">
        <f t="shared" si="114"/>
        <v>26235542.120000001</v>
      </c>
      <c r="H584" s="54">
        <f t="shared" si="114"/>
        <v>24923774.02</v>
      </c>
      <c r="I584" s="54">
        <f t="shared" si="114"/>
        <v>23611987.920000002</v>
      </c>
    </row>
    <row r="585" spans="1:9" ht="15.75">
      <c r="A585" s="132" t="s">
        <v>209</v>
      </c>
      <c r="B585" s="74" t="s">
        <v>900</v>
      </c>
      <c r="C585" s="75" t="s">
        <v>102</v>
      </c>
      <c r="D585" s="75" t="s">
        <v>99</v>
      </c>
      <c r="E585" s="74" t="s">
        <v>605</v>
      </c>
      <c r="F585" s="75"/>
      <c r="G585" s="54">
        <f t="shared" si="114"/>
        <v>26235542.120000001</v>
      </c>
      <c r="H585" s="54">
        <f t="shared" si="114"/>
        <v>24923774.02</v>
      </c>
      <c r="I585" s="54">
        <f t="shared" si="114"/>
        <v>23611987.920000002</v>
      </c>
    </row>
    <row r="586" spans="1:9" ht="47.25">
      <c r="A586" s="132" t="s">
        <v>151</v>
      </c>
      <c r="B586" s="74" t="s">
        <v>900</v>
      </c>
      <c r="C586" s="75" t="s">
        <v>102</v>
      </c>
      <c r="D586" s="75" t="s">
        <v>99</v>
      </c>
      <c r="E586" s="74" t="s">
        <v>605</v>
      </c>
      <c r="F586" s="75" t="s">
        <v>87</v>
      </c>
      <c r="G586" s="48">
        <v>26235542.120000001</v>
      </c>
      <c r="H586" s="48">
        <v>24923774.02</v>
      </c>
      <c r="I586" s="48">
        <v>23611987.920000002</v>
      </c>
    </row>
    <row r="587" spans="1:9" ht="47.25">
      <c r="A587" s="73" t="s">
        <v>963</v>
      </c>
      <c r="B587" s="74" t="s">
        <v>900</v>
      </c>
      <c r="C587" s="75" t="s">
        <v>102</v>
      </c>
      <c r="D587" s="75" t="s">
        <v>99</v>
      </c>
      <c r="E587" s="74" t="s">
        <v>915</v>
      </c>
      <c r="F587" s="75"/>
      <c r="G587" s="48">
        <f>SUM(G588)</f>
        <v>25703000</v>
      </c>
      <c r="H587" s="48">
        <f t="shared" ref="H587:I587" si="115">SUM(H588)</f>
        <v>26503200</v>
      </c>
      <c r="I587" s="48">
        <f t="shared" si="115"/>
        <v>26503200</v>
      </c>
    </row>
    <row r="588" spans="1:9" ht="31.5">
      <c r="A588" s="87" t="s">
        <v>113</v>
      </c>
      <c r="B588" s="74" t="s">
        <v>900</v>
      </c>
      <c r="C588" s="75" t="s">
        <v>102</v>
      </c>
      <c r="D588" s="75" t="s">
        <v>99</v>
      </c>
      <c r="E588" s="74" t="s">
        <v>920</v>
      </c>
      <c r="F588" s="75"/>
      <c r="G588" s="48">
        <f>SUM(G589+G591+G593)</f>
        <v>25703000</v>
      </c>
      <c r="H588" s="48">
        <f t="shared" ref="H588:I588" si="116">SUM(H589+H591+H593)</f>
        <v>26503200</v>
      </c>
      <c r="I588" s="48">
        <f t="shared" si="116"/>
        <v>26503200</v>
      </c>
    </row>
    <row r="589" spans="1:9" ht="15.75">
      <c r="A589" s="46" t="s">
        <v>892</v>
      </c>
      <c r="B589" s="74" t="s">
        <v>900</v>
      </c>
      <c r="C589" s="75" t="s">
        <v>102</v>
      </c>
      <c r="D589" s="75" t="s">
        <v>99</v>
      </c>
      <c r="E589" s="74" t="s">
        <v>921</v>
      </c>
      <c r="F589" s="75"/>
      <c r="G589" s="56">
        <f t="shared" ref="G589:I589" si="117">SUM(G590)</f>
        <v>20003000</v>
      </c>
      <c r="H589" s="56">
        <f t="shared" si="117"/>
        <v>20803200</v>
      </c>
      <c r="I589" s="56">
        <f t="shared" si="117"/>
        <v>20803200</v>
      </c>
    </row>
    <row r="590" spans="1:9" ht="47.25">
      <c r="A590" s="132" t="s">
        <v>151</v>
      </c>
      <c r="B590" s="74" t="s">
        <v>900</v>
      </c>
      <c r="C590" s="75" t="s">
        <v>102</v>
      </c>
      <c r="D590" s="75" t="s">
        <v>99</v>
      </c>
      <c r="E590" s="74" t="s">
        <v>921</v>
      </c>
      <c r="F590" s="75" t="s">
        <v>87</v>
      </c>
      <c r="G590" s="48">
        <v>20003000</v>
      </c>
      <c r="H590" s="48">
        <v>20803200</v>
      </c>
      <c r="I590" s="48">
        <v>20803200</v>
      </c>
    </row>
    <row r="591" spans="1:9" ht="31.5">
      <c r="A591" s="46" t="s">
        <v>17</v>
      </c>
      <c r="B591" s="74" t="s">
        <v>900</v>
      </c>
      <c r="C591" s="75" t="s">
        <v>102</v>
      </c>
      <c r="D591" s="75" t="s">
        <v>99</v>
      </c>
      <c r="E591" s="74" t="s">
        <v>922</v>
      </c>
      <c r="F591" s="75"/>
      <c r="G591" s="56">
        <f t="shared" ref="G591:I591" si="118">SUM(G592)</f>
        <v>700000</v>
      </c>
      <c r="H591" s="56">
        <f t="shared" si="118"/>
        <v>700000</v>
      </c>
      <c r="I591" s="56">
        <f t="shared" si="118"/>
        <v>700000</v>
      </c>
    </row>
    <row r="592" spans="1:9" ht="47.25">
      <c r="A592" s="132" t="s">
        <v>151</v>
      </c>
      <c r="B592" s="74" t="s">
        <v>900</v>
      </c>
      <c r="C592" s="75" t="s">
        <v>102</v>
      </c>
      <c r="D592" s="75" t="s">
        <v>99</v>
      </c>
      <c r="E592" s="74" t="s">
        <v>922</v>
      </c>
      <c r="F592" s="75" t="s">
        <v>87</v>
      </c>
      <c r="G592" s="56">
        <v>700000</v>
      </c>
      <c r="H592" s="56">
        <v>700000</v>
      </c>
      <c r="I592" s="56">
        <v>700000</v>
      </c>
    </row>
    <row r="593" spans="1:9" ht="15.75">
      <c r="A593" s="46" t="s">
        <v>893</v>
      </c>
      <c r="B593" s="74" t="s">
        <v>900</v>
      </c>
      <c r="C593" s="75" t="s">
        <v>102</v>
      </c>
      <c r="D593" s="75" t="s">
        <v>99</v>
      </c>
      <c r="E593" s="74" t="s">
        <v>923</v>
      </c>
      <c r="F593" s="75"/>
      <c r="G593" s="56">
        <f t="shared" ref="G593:I593" si="119">SUM(G594)</f>
        <v>5000000</v>
      </c>
      <c r="H593" s="56">
        <f t="shared" si="119"/>
        <v>5000000</v>
      </c>
      <c r="I593" s="56">
        <f t="shared" si="119"/>
        <v>5000000</v>
      </c>
    </row>
    <row r="594" spans="1:9" ht="47.25">
      <c r="A594" s="132" t="s">
        <v>151</v>
      </c>
      <c r="B594" s="74" t="s">
        <v>900</v>
      </c>
      <c r="C594" s="75" t="s">
        <v>102</v>
      </c>
      <c r="D594" s="75" t="s">
        <v>99</v>
      </c>
      <c r="E594" s="74" t="s">
        <v>923</v>
      </c>
      <c r="F594" s="75" t="s">
        <v>87</v>
      </c>
      <c r="G594" s="56">
        <v>5000000</v>
      </c>
      <c r="H594" s="56">
        <v>5000000</v>
      </c>
      <c r="I594" s="56">
        <v>5000000</v>
      </c>
    </row>
    <row r="595" spans="1:9" ht="31.5">
      <c r="A595" s="80" t="s">
        <v>92</v>
      </c>
      <c r="B595" s="70" t="s">
        <v>900</v>
      </c>
      <c r="C595" s="71" t="s">
        <v>102</v>
      </c>
      <c r="D595" s="71" t="s">
        <v>102</v>
      </c>
      <c r="E595" s="70"/>
      <c r="F595" s="71"/>
      <c r="G595" s="72">
        <f>SUM(G596+G601)</f>
        <v>34524870.050000004</v>
      </c>
      <c r="H595" s="72">
        <f>SUM(H596+H601)</f>
        <v>120357.53</v>
      </c>
      <c r="I595" s="72">
        <f>SUM(I596+I601)</f>
        <v>120357.53</v>
      </c>
    </row>
    <row r="596" spans="1:9" ht="78.75">
      <c r="A596" s="136" t="s">
        <v>770</v>
      </c>
      <c r="B596" s="74" t="s">
        <v>900</v>
      </c>
      <c r="C596" s="75" t="s">
        <v>102</v>
      </c>
      <c r="D596" s="75" t="s">
        <v>102</v>
      </c>
      <c r="E596" s="74" t="s">
        <v>479</v>
      </c>
      <c r="F596" s="75"/>
      <c r="G596" s="54">
        <f>SUM(G597)</f>
        <v>34404512.520000003</v>
      </c>
      <c r="H596" s="54"/>
      <c r="I596" s="54"/>
    </row>
    <row r="597" spans="1:9" ht="63">
      <c r="A597" s="136" t="s">
        <v>812</v>
      </c>
      <c r="B597" s="74" t="s">
        <v>900</v>
      </c>
      <c r="C597" s="75" t="s">
        <v>102</v>
      </c>
      <c r="D597" s="75" t="s">
        <v>102</v>
      </c>
      <c r="E597" s="76" t="s">
        <v>333</v>
      </c>
      <c r="F597" s="75"/>
      <c r="G597" s="54">
        <f t="shared" ref="G597:G599" si="120">SUM(G598)</f>
        <v>34404512.520000003</v>
      </c>
      <c r="H597" s="54"/>
      <c r="I597" s="54"/>
    </row>
    <row r="598" spans="1:9" ht="47.25">
      <c r="A598" s="81" t="s">
        <v>140</v>
      </c>
      <c r="B598" s="74" t="s">
        <v>900</v>
      </c>
      <c r="C598" s="75" t="s">
        <v>102</v>
      </c>
      <c r="D598" s="75" t="s">
        <v>102</v>
      </c>
      <c r="E598" s="76" t="s">
        <v>338</v>
      </c>
      <c r="F598" s="75"/>
      <c r="G598" s="54">
        <f t="shared" si="120"/>
        <v>34404512.520000003</v>
      </c>
      <c r="H598" s="54"/>
      <c r="I598" s="54"/>
    </row>
    <row r="599" spans="1:9" ht="31.5">
      <c r="A599" s="81" t="s">
        <v>166</v>
      </c>
      <c r="B599" s="74" t="s">
        <v>900</v>
      </c>
      <c r="C599" s="75" t="s">
        <v>102</v>
      </c>
      <c r="D599" s="75" t="s">
        <v>102</v>
      </c>
      <c r="E599" s="76" t="s">
        <v>885</v>
      </c>
      <c r="F599" s="75"/>
      <c r="G599" s="54">
        <f t="shared" si="120"/>
        <v>34404512.520000003</v>
      </c>
      <c r="H599" s="54"/>
      <c r="I599" s="54"/>
    </row>
    <row r="600" spans="1:9" ht="47.25">
      <c r="A600" s="81" t="s">
        <v>140</v>
      </c>
      <c r="B600" s="74" t="s">
        <v>900</v>
      </c>
      <c r="C600" s="75" t="s">
        <v>102</v>
      </c>
      <c r="D600" s="75" t="s">
        <v>102</v>
      </c>
      <c r="E600" s="76" t="s">
        <v>885</v>
      </c>
      <c r="F600" s="75" t="s">
        <v>141</v>
      </c>
      <c r="G600" s="48">
        <v>34404512.520000003</v>
      </c>
      <c r="H600" s="48"/>
      <c r="I600" s="48"/>
    </row>
    <row r="601" spans="1:9" ht="15.75">
      <c r="A601" s="81" t="s">
        <v>39</v>
      </c>
      <c r="B601" s="74" t="s">
        <v>900</v>
      </c>
      <c r="C601" s="75" t="s">
        <v>102</v>
      </c>
      <c r="D601" s="75" t="s">
        <v>102</v>
      </c>
      <c r="E601" s="74" t="s">
        <v>215</v>
      </c>
      <c r="F601" s="71"/>
      <c r="G601" s="72">
        <f t="shared" ref="G601:I602" si="121">SUM(G602)</f>
        <v>120357.53</v>
      </c>
      <c r="H601" s="72">
        <f t="shared" si="121"/>
        <v>120357.53</v>
      </c>
      <c r="I601" s="72">
        <f t="shared" si="121"/>
        <v>120357.53</v>
      </c>
    </row>
    <row r="602" spans="1:9" ht="15.75">
      <c r="A602" s="81" t="s">
        <v>38</v>
      </c>
      <c r="B602" s="74" t="s">
        <v>900</v>
      </c>
      <c r="C602" s="75" t="s">
        <v>102</v>
      </c>
      <c r="D602" s="75" t="s">
        <v>102</v>
      </c>
      <c r="E602" s="74" t="s">
        <v>216</v>
      </c>
      <c r="F602" s="71"/>
      <c r="G602" s="72">
        <f t="shared" si="121"/>
        <v>120357.53</v>
      </c>
      <c r="H602" s="72">
        <f t="shared" si="121"/>
        <v>120357.53</v>
      </c>
      <c r="I602" s="72">
        <f t="shared" si="121"/>
        <v>120357.53</v>
      </c>
    </row>
    <row r="603" spans="1:9" ht="78.75">
      <c r="A603" s="133" t="s">
        <v>578</v>
      </c>
      <c r="B603" s="74" t="s">
        <v>900</v>
      </c>
      <c r="C603" s="75" t="s">
        <v>102</v>
      </c>
      <c r="D603" s="75" t="s">
        <v>102</v>
      </c>
      <c r="E603" s="74" t="s">
        <v>467</v>
      </c>
      <c r="F603" s="75"/>
      <c r="G603" s="54">
        <f>SUM(G604:G604)</f>
        <v>120357.53</v>
      </c>
      <c r="H603" s="54">
        <f>SUM(H604:H604)</f>
        <v>120357.53</v>
      </c>
      <c r="I603" s="54">
        <f>SUM(I604:I604)</f>
        <v>120357.53</v>
      </c>
    </row>
    <row r="604" spans="1:9" ht="94.5">
      <c r="A604" s="81" t="s">
        <v>31</v>
      </c>
      <c r="B604" s="74" t="s">
        <v>900</v>
      </c>
      <c r="C604" s="75" t="s">
        <v>102</v>
      </c>
      <c r="D604" s="75" t="s">
        <v>102</v>
      </c>
      <c r="E604" s="74" t="s">
        <v>467</v>
      </c>
      <c r="F604" s="75" t="s">
        <v>35</v>
      </c>
      <c r="G604" s="156">
        <v>120357.53</v>
      </c>
      <c r="H604" s="156">
        <v>120357.53</v>
      </c>
      <c r="I604" s="156">
        <v>120357.53</v>
      </c>
    </row>
    <row r="605" spans="1:9" ht="15.75">
      <c r="A605" s="130" t="s">
        <v>477</v>
      </c>
      <c r="B605" s="67" t="s">
        <v>900</v>
      </c>
      <c r="C605" s="68" t="s">
        <v>103</v>
      </c>
      <c r="D605" s="68" t="s">
        <v>100</v>
      </c>
      <c r="E605" s="67"/>
      <c r="F605" s="68"/>
      <c r="G605" s="78">
        <f>SUM(G606)</f>
        <v>845466</v>
      </c>
      <c r="H605" s="78">
        <f>SUM(H606)</f>
        <v>885795</v>
      </c>
      <c r="I605" s="78">
        <f>SUM(I606)</f>
        <v>928047</v>
      </c>
    </row>
    <row r="606" spans="1:9" ht="31.5">
      <c r="A606" s="80" t="s">
        <v>412</v>
      </c>
      <c r="B606" s="70" t="s">
        <v>900</v>
      </c>
      <c r="C606" s="71" t="s">
        <v>103</v>
      </c>
      <c r="D606" s="71" t="s">
        <v>102</v>
      </c>
      <c r="E606" s="67"/>
      <c r="F606" s="68"/>
      <c r="G606" s="72">
        <f t="shared" ref="G606:I608" si="122">SUM(G607)</f>
        <v>845466</v>
      </c>
      <c r="H606" s="72">
        <f t="shared" si="122"/>
        <v>885795</v>
      </c>
      <c r="I606" s="72">
        <f t="shared" si="122"/>
        <v>928047</v>
      </c>
    </row>
    <row r="607" spans="1:9" ht="78.75">
      <c r="A607" s="136" t="s">
        <v>770</v>
      </c>
      <c r="B607" s="74" t="s">
        <v>900</v>
      </c>
      <c r="C607" s="75" t="s">
        <v>103</v>
      </c>
      <c r="D607" s="75" t="s">
        <v>102</v>
      </c>
      <c r="E607" s="76" t="s">
        <v>329</v>
      </c>
      <c r="F607" s="68"/>
      <c r="G607" s="54">
        <f>SUM(G608)</f>
        <v>845466</v>
      </c>
      <c r="H607" s="54">
        <f t="shared" si="122"/>
        <v>885795</v>
      </c>
      <c r="I607" s="54">
        <f t="shared" si="122"/>
        <v>928047</v>
      </c>
    </row>
    <row r="608" spans="1:9" ht="47.25">
      <c r="A608" s="136" t="s">
        <v>813</v>
      </c>
      <c r="B608" s="74" t="s">
        <v>900</v>
      </c>
      <c r="C608" s="75" t="s">
        <v>103</v>
      </c>
      <c r="D608" s="75" t="s">
        <v>102</v>
      </c>
      <c r="E608" s="76" t="s">
        <v>369</v>
      </c>
      <c r="F608" s="76"/>
      <c r="G608" s="86">
        <f>SUM(G609)</f>
        <v>845466</v>
      </c>
      <c r="H608" s="86">
        <f t="shared" si="122"/>
        <v>885795</v>
      </c>
      <c r="I608" s="86">
        <f t="shared" si="122"/>
        <v>928047</v>
      </c>
    </row>
    <row r="609" spans="1:9" ht="31.5">
      <c r="A609" s="132" t="s">
        <v>113</v>
      </c>
      <c r="B609" s="74" t="s">
        <v>900</v>
      </c>
      <c r="C609" s="75" t="s">
        <v>103</v>
      </c>
      <c r="D609" s="75" t="s">
        <v>102</v>
      </c>
      <c r="E609" s="76" t="s">
        <v>336</v>
      </c>
      <c r="F609" s="76"/>
      <c r="G609" s="86">
        <f t="shared" ref="G609:I610" si="123">SUM(G610)</f>
        <v>845466</v>
      </c>
      <c r="H609" s="86">
        <f t="shared" si="123"/>
        <v>885795</v>
      </c>
      <c r="I609" s="86">
        <f t="shared" si="123"/>
        <v>928047</v>
      </c>
    </row>
    <row r="610" spans="1:9" ht="47.25">
      <c r="A610" s="132" t="s">
        <v>410</v>
      </c>
      <c r="B610" s="74" t="s">
        <v>900</v>
      </c>
      <c r="C610" s="75" t="s">
        <v>103</v>
      </c>
      <c r="D610" s="75" t="s">
        <v>102</v>
      </c>
      <c r="E610" s="76" t="s">
        <v>411</v>
      </c>
      <c r="F610" s="76"/>
      <c r="G610" s="86">
        <f t="shared" si="123"/>
        <v>845466</v>
      </c>
      <c r="H610" s="86">
        <f t="shared" si="123"/>
        <v>885795</v>
      </c>
      <c r="I610" s="86">
        <f t="shared" si="123"/>
        <v>928047</v>
      </c>
    </row>
    <row r="611" spans="1:9" ht="47.25">
      <c r="A611" s="132" t="s">
        <v>151</v>
      </c>
      <c r="B611" s="74" t="s">
        <v>900</v>
      </c>
      <c r="C611" s="75" t="s">
        <v>103</v>
      </c>
      <c r="D611" s="75" t="s">
        <v>102</v>
      </c>
      <c r="E611" s="76" t="s">
        <v>411</v>
      </c>
      <c r="F611" s="76" t="s">
        <v>87</v>
      </c>
      <c r="G611" s="56">
        <v>845466</v>
      </c>
      <c r="H611" s="56">
        <v>885795</v>
      </c>
      <c r="I611" s="56">
        <v>928047</v>
      </c>
    </row>
    <row r="612" spans="1:9" ht="15.75">
      <c r="A612" s="79" t="s">
        <v>79</v>
      </c>
      <c r="B612" s="67" t="s">
        <v>900</v>
      </c>
      <c r="C612" s="68" t="s">
        <v>104</v>
      </c>
      <c r="D612" s="68" t="s">
        <v>100</v>
      </c>
      <c r="E612" s="67"/>
      <c r="F612" s="68"/>
      <c r="G612" s="78">
        <f>SUM(G613+G619)</f>
        <v>104882322.31999999</v>
      </c>
      <c r="H612" s="78">
        <f>SUM(H613+H619)</f>
        <v>50000</v>
      </c>
      <c r="I612" s="78">
        <f>SUM(I613+I619)</f>
        <v>50000</v>
      </c>
    </row>
    <row r="613" spans="1:9" ht="47.25">
      <c r="A613" s="80" t="s">
        <v>23</v>
      </c>
      <c r="B613" s="70" t="s">
        <v>900</v>
      </c>
      <c r="C613" s="71" t="s">
        <v>104</v>
      </c>
      <c r="D613" s="71" t="s">
        <v>102</v>
      </c>
      <c r="E613" s="70"/>
      <c r="F613" s="71"/>
      <c r="G613" s="72">
        <f t="shared" ref="G613:I617" si="124">SUM(G614)</f>
        <v>50000</v>
      </c>
      <c r="H613" s="72">
        <f t="shared" si="124"/>
        <v>50000</v>
      </c>
      <c r="I613" s="72">
        <f t="shared" si="124"/>
        <v>50000</v>
      </c>
    </row>
    <row r="614" spans="1:9" ht="47.25">
      <c r="A614" s="81" t="s">
        <v>806</v>
      </c>
      <c r="B614" s="74" t="s">
        <v>900</v>
      </c>
      <c r="C614" s="75" t="s">
        <v>104</v>
      </c>
      <c r="D614" s="75" t="s">
        <v>102</v>
      </c>
      <c r="E614" s="76" t="s">
        <v>301</v>
      </c>
      <c r="F614" s="75"/>
      <c r="G614" s="54">
        <f t="shared" si="124"/>
        <v>50000</v>
      </c>
      <c r="H614" s="54">
        <f t="shared" si="124"/>
        <v>50000</v>
      </c>
      <c r="I614" s="54">
        <f t="shared" si="124"/>
        <v>50000</v>
      </c>
    </row>
    <row r="615" spans="1:9" ht="47.25">
      <c r="A615" s="81" t="s">
        <v>761</v>
      </c>
      <c r="B615" s="74" t="s">
        <v>900</v>
      </c>
      <c r="C615" s="75" t="s">
        <v>104</v>
      </c>
      <c r="D615" s="75" t="s">
        <v>102</v>
      </c>
      <c r="E615" s="76" t="s">
        <v>341</v>
      </c>
      <c r="F615" s="75"/>
      <c r="G615" s="54">
        <f t="shared" si="124"/>
        <v>50000</v>
      </c>
      <c r="H615" s="54">
        <f t="shared" si="124"/>
        <v>50000</v>
      </c>
      <c r="I615" s="54">
        <f t="shared" si="124"/>
        <v>50000</v>
      </c>
    </row>
    <row r="616" spans="1:9" ht="15.75">
      <c r="A616" s="81" t="s">
        <v>38</v>
      </c>
      <c r="B616" s="74" t="s">
        <v>900</v>
      </c>
      <c r="C616" s="75" t="s">
        <v>104</v>
      </c>
      <c r="D616" s="75" t="s">
        <v>102</v>
      </c>
      <c r="E616" s="76" t="s">
        <v>342</v>
      </c>
      <c r="F616" s="75"/>
      <c r="G616" s="54">
        <f t="shared" si="124"/>
        <v>50000</v>
      </c>
      <c r="H616" s="54">
        <f t="shared" si="124"/>
        <v>50000</v>
      </c>
      <c r="I616" s="54">
        <f t="shared" si="124"/>
        <v>50000</v>
      </c>
    </row>
    <row r="617" spans="1:9" ht="31.5">
      <c r="A617" s="46" t="s">
        <v>722</v>
      </c>
      <c r="B617" s="74" t="s">
        <v>900</v>
      </c>
      <c r="C617" s="75" t="s">
        <v>104</v>
      </c>
      <c r="D617" s="75" t="s">
        <v>102</v>
      </c>
      <c r="E617" s="76" t="s">
        <v>343</v>
      </c>
      <c r="F617" s="75"/>
      <c r="G617" s="54">
        <f t="shared" si="124"/>
        <v>50000</v>
      </c>
      <c r="H617" s="54">
        <f t="shared" si="124"/>
        <v>50000</v>
      </c>
      <c r="I617" s="54">
        <f t="shared" si="124"/>
        <v>50000</v>
      </c>
    </row>
    <row r="618" spans="1:9" ht="47.25">
      <c r="A618" s="132" t="s">
        <v>151</v>
      </c>
      <c r="B618" s="74" t="s">
        <v>900</v>
      </c>
      <c r="C618" s="75" t="s">
        <v>104</v>
      </c>
      <c r="D618" s="75" t="s">
        <v>102</v>
      </c>
      <c r="E618" s="76" t="s">
        <v>343</v>
      </c>
      <c r="F618" s="75" t="s">
        <v>87</v>
      </c>
      <c r="G618" s="54">
        <v>50000</v>
      </c>
      <c r="H618" s="54">
        <v>50000</v>
      </c>
      <c r="I618" s="54">
        <v>50000</v>
      </c>
    </row>
    <row r="619" spans="1:9" ht="15.75">
      <c r="A619" s="80" t="s">
        <v>117</v>
      </c>
      <c r="B619" s="70" t="s">
        <v>900</v>
      </c>
      <c r="C619" s="71" t="s">
        <v>104</v>
      </c>
      <c r="D619" s="71" t="s">
        <v>71</v>
      </c>
      <c r="E619" s="67"/>
      <c r="F619" s="68"/>
      <c r="G619" s="72">
        <f>SUM(G620)</f>
        <v>104832322.31999999</v>
      </c>
      <c r="H619" s="72"/>
      <c r="I619" s="72"/>
    </row>
    <row r="620" spans="1:9" ht="47.25">
      <c r="A620" s="136" t="s">
        <v>780</v>
      </c>
      <c r="B620" s="74" t="s">
        <v>900</v>
      </c>
      <c r="C620" s="75" t="s">
        <v>104</v>
      </c>
      <c r="D620" s="75" t="s">
        <v>71</v>
      </c>
      <c r="E620" s="76" t="s">
        <v>339</v>
      </c>
      <c r="F620" s="68"/>
      <c r="G620" s="54">
        <f>SUM(G621)</f>
        <v>104832322.31999999</v>
      </c>
      <c r="H620" s="54"/>
      <c r="I620" s="54"/>
    </row>
    <row r="621" spans="1:9" ht="31.5">
      <c r="A621" s="81" t="s">
        <v>67</v>
      </c>
      <c r="B621" s="74" t="s">
        <v>900</v>
      </c>
      <c r="C621" s="75" t="s">
        <v>104</v>
      </c>
      <c r="D621" s="75" t="s">
        <v>71</v>
      </c>
      <c r="E621" s="76" t="s">
        <v>340</v>
      </c>
      <c r="F621" s="68"/>
      <c r="G621" s="54">
        <f>SUM(G622)</f>
        <v>104832322.31999999</v>
      </c>
      <c r="H621" s="54"/>
      <c r="I621" s="54"/>
    </row>
    <row r="622" spans="1:9" ht="31.5">
      <c r="A622" s="81" t="s">
        <v>94</v>
      </c>
      <c r="B622" s="74" t="s">
        <v>900</v>
      </c>
      <c r="C622" s="75" t="s">
        <v>104</v>
      </c>
      <c r="D622" s="75" t="s">
        <v>71</v>
      </c>
      <c r="E622" s="76" t="s">
        <v>468</v>
      </c>
      <c r="F622" s="76"/>
      <c r="G622" s="54">
        <f>SUM(G623)</f>
        <v>104832322.31999999</v>
      </c>
      <c r="H622" s="54"/>
      <c r="I622" s="54"/>
    </row>
    <row r="623" spans="1:9" ht="47.25">
      <c r="A623" s="81" t="s">
        <v>95</v>
      </c>
      <c r="B623" s="74" t="s">
        <v>900</v>
      </c>
      <c r="C623" s="75" t="s">
        <v>104</v>
      </c>
      <c r="D623" s="75" t="s">
        <v>71</v>
      </c>
      <c r="E623" s="76" t="s">
        <v>468</v>
      </c>
      <c r="F623" s="76" t="s">
        <v>141</v>
      </c>
      <c r="G623" s="54">
        <v>104832322.31999999</v>
      </c>
      <c r="H623" s="48"/>
      <c r="I623" s="48"/>
    </row>
    <row r="624" spans="1:9" ht="15.75">
      <c r="A624" s="79" t="s">
        <v>40</v>
      </c>
      <c r="B624" s="67" t="s">
        <v>900</v>
      </c>
      <c r="C624" s="68" t="s">
        <v>76</v>
      </c>
      <c r="D624" s="68" t="s">
        <v>100</v>
      </c>
      <c r="E624" s="67"/>
      <c r="F624" s="68"/>
      <c r="G624" s="78">
        <f t="shared" ref="G624:I625" si="125">SUM(G625)</f>
        <v>161562</v>
      </c>
      <c r="H624" s="78">
        <f t="shared" si="125"/>
        <v>161562</v>
      </c>
      <c r="I624" s="78">
        <f t="shared" si="125"/>
        <v>161562</v>
      </c>
    </row>
    <row r="625" spans="1:9" ht="31.5">
      <c r="A625" s="80" t="s">
        <v>109</v>
      </c>
      <c r="B625" s="70" t="s">
        <v>900</v>
      </c>
      <c r="C625" s="71" t="s">
        <v>76</v>
      </c>
      <c r="D625" s="71" t="s">
        <v>101</v>
      </c>
      <c r="E625" s="74"/>
      <c r="F625" s="75"/>
      <c r="G625" s="72">
        <f t="shared" si="125"/>
        <v>161562</v>
      </c>
      <c r="H625" s="72">
        <f t="shared" si="125"/>
        <v>161562</v>
      </c>
      <c r="I625" s="72">
        <f t="shared" si="125"/>
        <v>161562</v>
      </c>
    </row>
    <row r="626" spans="1:9" ht="15.75">
      <c r="A626" s="95" t="s">
        <v>39</v>
      </c>
      <c r="B626" s="74" t="s">
        <v>900</v>
      </c>
      <c r="C626" s="75" t="s">
        <v>76</v>
      </c>
      <c r="D626" s="75" t="s">
        <v>101</v>
      </c>
      <c r="E626" s="76" t="s">
        <v>215</v>
      </c>
      <c r="F626" s="85"/>
      <c r="G626" s="54">
        <f>SUM(G628)</f>
        <v>161562</v>
      </c>
      <c r="H626" s="54">
        <f>SUM(H628)</f>
        <v>161562</v>
      </c>
      <c r="I626" s="54">
        <f>SUM(I628)</f>
        <v>161562</v>
      </c>
    </row>
    <row r="627" spans="1:9" ht="15.75">
      <c r="A627" s="81" t="s">
        <v>38</v>
      </c>
      <c r="B627" s="74" t="s">
        <v>900</v>
      </c>
      <c r="C627" s="75" t="s">
        <v>76</v>
      </c>
      <c r="D627" s="75" t="s">
        <v>101</v>
      </c>
      <c r="E627" s="76" t="s">
        <v>216</v>
      </c>
      <c r="F627" s="85"/>
      <c r="G627" s="54">
        <f t="shared" ref="G627:I628" si="126">SUM(G628)</f>
        <v>161562</v>
      </c>
      <c r="H627" s="54">
        <f t="shared" si="126"/>
        <v>161562</v>
      </c>
      <c r="I627" s="54">
        <f t="shared" si="126"/>
        <v>161562</v>
      </c>
    </row>
    <row r="628" spans="1:9" ht="94.5">
      <c r="A628" s="133" t="s">
        <v>580</v>
      </c>
      <c r="B628" s="74" t="s">
        <v>900</v>
      </c>
      <c r="C628" s="75" t="s">
        <v>76</v>
      </c>
      <c r="D628" s="75" t="s">
        <v>101</v>
      </c>
      <c r="E628" s="76" t="s">
        <v>817</v>
      </c>
      <c r="F628" s="85"/>
      <c r="G628" s="54">
        <f t="shared" si="126"/>
        <v>161562</v>
      </c>
      <c r="H628" s="54">
        <f t="shared" si="126"/>
        <v>161562</v>
      </c>
      <c r="I628" s="54">
        <f t="shared" si="126"/>
        <v>161562</v>
      </c>
    </row>
    <row r="629" spans="1:9" ht="47.25">
      <c r="A629" s="132" t="s">
        <v>151</v>
      </c>
      <c r="B629" s="74" t="s">
        <v>900</v>
      </c>
      <c r="C629" s="75" t="s">
        <v>76</v>
      </c>
      <c r="D629" s="75" t="s">
        <v>101</v>
      </c>
      <c r="E629" s="76" t="s">
        <v>817</v>
      </c>
      <c r="F629" s="75" t="s">
        <v>87</v>
      </c>
      <c r="G629" s="155">
        <v>161562</v>
      </c>
      <c r="H629" s="155">
        <v>161562</v>
      </c>
      <c r="I629" s="155">
        <v>161562</v>
      </c>
    </row>
    <row r="630" spans="1:9" ht="15.75">
      <c r="A630" s="148" t="s">
        <v>624</v>
      </c>
      <c r="B630" s="67" t="s">
        <v>900</v>
      </c>
      <c r="C630" s="108" t="s">
        <v>72</v>
      </c>
      <c r="D630" s="107" t="s">
        <v>100</v>
      </c>
      <c r="E630" s="21"/>
      <c r="F630" s="75"/>
      <c r="G630" s="121">
        <f t="shared" ref="G630:I635" si="127">SUM(G631)</f>
        <v>1558604.96</v>
      </c>
      <c r="H630" s="121">
        <f t="shared" si="127"/>
        <v>1707800.22</v>
      </c>
      <c r="I630" s="121">
        <f t="shared" si="127"/>
        <v>1699896.86</v>
      </c>
    </row>
    <row r="631" spans="1:9" ht="15.75">
      <c r="A631" s="149" t="s">
        <v>19</v>
      </c>
      <c r="B631" s="70" t="s">
        <v>900</v>
      </c>
      <c r="C631" s="109" t="s">
        <v>72</v>
      </c>
      <c r="D631" s="109" t="s">
        <v>101</v>
      </c>
      <c r="E631" s="31"/>
      <c r="F631" s="112"/>
      <c r="G631" s="122">
        <f t="shared" si="127"/>
        <v>1558604.96</v>
      </c>
      <c r="H631" s="122">
        <f t="shared" si="127"/>
        <v>1707800.22</v>
      </c>
      <c r="I631" s="122">
        <f t="shared" si="127"/>
        <v>1699896.86</v>
      </c>
    </row>
    <row r="632" spans="1:9" ht="78.75">
      <c r="A632" s="138" t="s">
        <v>810</v>
      </c>
      <c r="B632" s="74" t="s">
        <v>900</v>
      </c>
      <c r="C632" s="31" t="s">
        <v>72</v>
      </c>
      <c r="D632" s="31" t="s">
        <v>101</v>
      </c>
      <c r="E632" s="31" t="s">
        <v>329</v>
      </c>
      <c r="F632" s="31"/>
      <c r="G632" s="53">
        <f t="shared" si="127"/>
        <v>1558604.96</v>
      </c>
      <c r="H632" s="53">
        <f t="shared" si="127"/>
        <v>1707800.22</v>
      </c>
      <c r="I632" s="53">
        <f t="shared" si="127"/>
        <v>1699896.86</v>
      </c>
    </row>
    <row r="633" spans="1:9" ht="31.5">
      <c r="A633" s="138" t="s">
        <v>619</v>
      </c>
      <c r="B633" s="74" t="s">
        <v>900</v>
      </c>
      <c r="C633" s="31" t="s">
        <v>72</v>
      </c>
      <c r="D633" s="31" t="s">
        <v>101</v>
      </c>
      <c r="E633" s="31" t="s">
        <v>620</v>
      </c>
      <c r="F633" s="31"/>
      <c r="G633" s="53">
        <f t="shared" si="127"/>
        <v>1558604.96</v>
      </c>
      <c r="H633" s="53">
        <f t="shared" si="127"/>
        <v>1707800.22</v>
      </c>
      <c r="I633" s="53">
        <f t="shared" si="127"/>
        <v>1699896.86</v>
      </c>
    </row>
    <row r="634" spans="1:9" ht="31.5">
      <c r="A634" s="138" t="s">
        <v>621</v>
      </c>
      <c r="B634" s="74" t="s">
        <v>900</v>
      </c>
      <c r="C634" s="31" t="s">
        <v>72</v>
      </c>
      <c r="D634" s="31" t="s">
        <v>101</v>
      </c>
      <c r="E634" s="31" t="s">
        <v>622</v>
      </c>
      <c r="F634" s="31"/>
      <c r="G634" s="53">
        <f t="shared" si="127"/>
        <v>1558604.96</v>
      </c>
      <c r="H634" s="53">
        <f t="shared" si="127"/>
        <v>1707800.22</v>
      </c>
      <c r="I634" s="53">
        <f t="shared" si="127"/>
        <v>1699896.86</v>
      </c>
    </row>
    <row r="635" spans="1:9" ht="15.75">
      <c r="A635" s="189" t="s">
        <v>724</v>
      </c>
      <c r="B635" s="74" t="s">
        <v>900</v>
      </c>
      <c r="C635" s="31" t="s">
        <v>72</v>
      </c>
      <c r="D635" s="31" t="s">
        <v>101</v>
      </c>
      <c r="E635" s="31" t="s">
        <v>623</v>
      </c>
      <c r="F635" s="31"/>
      <c r="G635" s="53">
        <f t="shared" si="127"/>
        <v>1558604.96</v>
      </c>
      <c r="H635" s="53">
        <f t="shared" si="127"/>
        <v>1707800.22</v>
      </c>
      <c r="I635" s="53">
        <f t="shared" si="127"/>
        <v>1699896.86</v>
      </c>
    </row>
    <row r="636" spans="1:9" ht="31.5">
      <c r="A636" s="138" t="s">
        <v>32</v>
      </c>
      <c r="B636" s="74" t="s">
        <v>900</v>
      </c>
      <c r="C636" s="31" t="s">
        <v>72</v>
      </c>
      <c r="D636" s="31" t="s">
        <v>101</v>
      </c>
      <c r="E636" s="31" t="s">
        <v>623</v>
      </c>
      <c r="F636" s="31" t="s">
        <v>33</v>
      </c>
      <c r="G636" s="53">
        <v>1558604.96</v>
      </c>
      <c r="H636" s="53">
        <v>1707800.22</v>
      </c>
      <c r="I636" s="53">
        <v>1699896.86</v>
      </c>
    </row>
    <row r="637" spans="1:9" ht="15.75">
      <c r="A637" s="150" t="s">
        <v>18</v>
      </c>
      <c r="B637" s="67" t="s">
        <v>900</v>
      </c>
      <c r="C637" s="68" t="s">
        <v>77</v>
      </c>
      <c r="D637" s="68" t="s">
        <v>100</v>
      </c>
      <c r="E637" s="67"/>
      <c r="F637" s="68"/>
      <c r="G637" s="78">
        <f t="shared" ref="G637:I638" si="128">SUM(G638)</f>
        <v>84282413.560000002</v>
      </c>
      <c r="H637" s="78">
        <f t="shared" si="128"/>
        <v>89163722.49000001</v>
      </c>
      <c r="I637" s="78">
        <f t="shared" si="128"/>
        <v>89270118.739999995</v>
      </c>
    </row>
    <row r="638" spans="1:9" ht="15.75">
      <c r="A638" s="80" t="s">
        <v>110</v>
      </c>
      <c r="B638" s="70" t="s">
        <v>900</v>
      </c>
      <c r="C638" s="71" t="s">
        <v>77</v>
      </c>
      <c r="D638" s="71" t="s">
        <v>98</v>
      </c>
      <c r="E638" s="70"/>
      <c r="F638" s="71"/>
      <c r="G638" s="72">
        <f t="shared" si="128"/>
        <v>84282413.560000002</v>
      </c>
      <c r="H638" s="72">
        <f t="shared" si="128"/>
        <v>89163722.49000001</v>
      </c>
      <c r="I638" s="72">
        <f t="shared" si="128"/>
        <v>89270118.739999995</v>
      </c>
    </row>
    <row r="639" spans="1:9" ht="47.25">
      <c r="A639" s="136" t="s">
        <v>755</v>
      </c>
      <c r="B639" s="74" t="s">
        <v>900</v>
      </c>
      <c r="C639" s="75" t="s">
        <v>77</v>
      </c>
      <c r="D639" s="75" t="s">
        <v>98</v>
      </c>
      <c r="E639" s="76" t="s">
        <v>344</v>
      </c>
      <c r="F639" s="75"/>
      <c r="G639" s="54">
        <f>SUM(G640+G646+G669)</f>
        <v>84282413.560000002</v>
      </c>
      <c r="H639" s="54">
        <f>SUM(H640+H646+H669)</f>
        <v>89163722.49000001</v>
      </c>
      <c r="I639" s="54">
        <f>SUM(I640+I646+I669)</f>
        <v>89270118.739999995</v>
      </c>
    </row>
    <row r="640" spans="1:9" ht="47.25">
      <c r="A640" s="136" t="s">
        <v>756</v>
      </c>
      <c r="B640" s="74" t="s">
        <v>900</v>
      </c>
      <c r="C640" s="75" t="s">
        <v>77</v>
      </c>
      <c r="D640" s="75" t="s">
        <v>98</v>
      </c>
      <c r="E640" s="76" t="s">
        <v>345</v>
      </c>
      <c r="F640" s="75"/>
      <c r="G640" s="54">
        <f t="shared" ref="G640:I642" si="129">SUM(G641)</f>
        <v>74453600</v>
      </c>
      <c r="H640" s="54">
        <f t="shared" si="129"/>
        <v>66757400</v>
      </c>
      <c r="I640" s="54">
        <f t="shared" si="129"/>
        <v>66757400</v>
      </c>
    </row>
    <row r="641" spans="1:9" ht="47.25">
      <c r="A641" s="136" t="s">
        <v>136</v>
      </c>
      <c r="B641" s="74" t="s">
        <v>900</v>
      </c>
      <c r="C641" s="75" t="s">
        <v>77</v>
      </c>
      <c r="D641" s="75" t="s">
        <v>98</v>
      </c>
      <c r="E641" s="74" t="s">
        <v>607</v>
      </c>
      <c r="F641" s="75"/>
      <c r="G641" s="54">
        <f>SUM(G642+G644)</f>
        <v>74453600</v>
      </c>
      <c r="H641" s="54">
        <f t="shared" ref="H641:I641" si="130">SUM(H642+H644)</f>
        <v>66757400</v>
      </c>
      <c r="I641" s="54">
        <f t="shared" si="130"/>
        <v>66757400</v>
      </c>
    </row>
    <row r="642" spans="1:9" ht="15.75">
      <c r="A642" s="81" t="s">
        <v>29</v>
      </c>
      <c r="B642" s="74" t="s">
        <v>900</v>
      </c>
      <c r="C642" s="75" t="s">
        <v>77</v>
      </c>
      <c r="D642" s="75" t="s">
        <v>98</v>
      </c>
      <c r="E642" s="74" t="s">
        <v>608</v>
      </c>
      <c r="F642" s="75"/>
      <c r="G642" s="54">
        <f t="shared" si="129"/>
        <v>34851800</v>
      </c>
      <c r="H642" s="54">
        <f t="shared" si="129"/>
        <v>34542000</v>
      </c>
      <c r="I642" s="54">
        <f t="shared" si="129"/>
        <v>34542000</v>
      </c>
    </row>
    <row r="643" spans="1:9" ht="47.25">
      <c r="A643" s="136" t="s">
        <v>139</v>
      </c>
      <c r="B643" s="74" t="s">
        <v>900</v>
      </c>
      <c r="C643" s="75" t="s">
        <v>77</v>
      </c>
      <c r="D643" s="75" t="s">
        <v>98</v>
      </c>
      <c r="E643" s="74" t="s">
        <v>608</v>
      </c>
      <c r="F643" s="75" t="s">
        <v>5</v>
      </c>
      <c r="G643" s="54">
        <v>34851800</v>
      </c>
      <c r="H643" s="54">
        <v>34542000</v>
      </c>
      <c r="I643" s="54">
        <v>34542000</v>
      </c>
    </row>
    <row r="644" spans="1:9" ht="15.75">
      <c r="A644" s="95" t="s">
        <v>851</v>
      </c>
      <c r="B644" s="74" t="s">
        <v>900</v>
      </c>
      <c r="C644" s="75" t="s">
        <v>77</v>
      </c>
      <c r="D644" s="75" t="s">
        <v>98</v>
      </c>
      <c r="E644" s="74" t="s">
        <v>850</v>
      </c>
      <c r="F644" s="75"/>
      <c r="G644" s="54">
        <f>SUM(G645:G645)</f>
        <v>39601800</v>
      </c>
      <c r="H644" s="54">
        <f>SUM(H645:H645)</f>
        <v>32215400</v>
      </c>
      <c r="I644" s="54">
        <f>SUM(I645:I645)</f>
        <v>32215400</v>
      </c>
    </row>
    <row r="645" spans="1:9" ht="47.25">
      <c r="A645" s="136" t="s">
        <v>139</v>
      </c>
      <c r="B645" s="74" t="s">
        <v>900</v>
      </c>
      <c r="C645" s="75" t="s">
        <v>77</v>
      </c>
      <c r="D645" s="75" t="s">
        <v>98</v>
      </c>
      <c r="E645" s="74" t="s">
        <v>850</v>
      </c>
      <c r="F645" s="75" t="s">
        <v>5</v>
      </c>
      <c r="G645" s="48">
        <v>39601800</v>
      </c>
      <c r="H645" s="48">
        <v>32215400</v>
      </c>
      <c r="I645" s="48">
        <v>32215400</v>
      </c>
    </row>
    <row r="646" spans="1:9" ht="47.25">
      <c r="A646" s="136" t="s">
        <v>757</v>
      </c>
      <c r="B646" s="74" t="s">
        <v>900</v>
      </c>
      <c r="C646" s="75" t="s">
        <v>77</v>
      </c>
      <c r="D646" s="75" t="s">
        <v>98</v>
      </c>
      <c r="E646" s="76" t="s">
        <v>346</v>
      </c>
      <c r="F646" s="75"/>
      <c r="G646" s="54">
        <f>SUM(G647+G666)</f>
        <v>8133713.5600000005</v>
      </c>
      <c r="H646" s="54">
        <f t="shared" ref="H646:I646" si="131">SUM(H647+H666)</f>
        <v>20711222.490000002</v>
      </c>
      <c r="I646" s="54">
        <f t="shared" si="131"/>
        <v>20817618.739999998</v>
      </c>
    </row>
    <row r="647" spans="1:9" ht="47.25">
      <c r="A647" s="136" t="s">
        <v>136</v>
      </c>
      <c r="B647" s="74" t="s">
        <v>900</v>
      </c>
      <c r="C647" s="75" t="s">
        <v>77</v>
      </c>
      <c r="D647" s="75" t="s">
        <v>98</v>
      </c>
      <c r="E647" s="114" t="s">
        <v>853</v>
      </c>
      <c r="F647" s="75"/>
      <c r="G647" s="54">
        <f>SUM(G648+G652+G654+G656+G664+G658+G660+G662+G650)</f>
        <v>8133713.5600000005</v>
      </c>
      <c r="H647" s="54">
        <f t="shared" ref="H647:I647" si="132">SUM(H648+H652+H654+H656+H664+H658+H660+H662+H650)</f>
        <v>20711222.490000002</v>
      </c>
      <c r="I647" s="54">
        <f t="shared" si="132"/>
        <v>17808319.59</v>
      </c>
    </row>
    <row r="648" spans="1:9" ht="31.5">
      <c r="A648" s="132" t="s">
        <v>167</v>
      </c>
      <c r="B648" s="74" t="s">
        <v>900</v>
      </c>
      <c r="C648" s="75" t="s">
        <v>77</v>
      </c>
      <c r="D648" s="75" t="s">
        <v>98</v>
      </c>
      <c r="E648" s="114" t="s">
        <v>854</v>
      </c>
      <c r="F648" s="75"/>
      <c r="G648" s="54">
        <f>SUM(G649:G649)</f>
        <v>3500000</v>
      </c>
      <c r="H648" s="54">
        <f>SUM(H649:H649)</f>
        <v>3500000</v>
      </c>
      <c r="I648" s="54">
        <f>SUM(I649:I649)</f>
        <v>3500000</v>
      </c>
    </row>
    <row r="649" spans="1:9" ht="47.25">
      <c r="A649" s="136" t="s">
        <v>139</v>
      </c>
      <c r="B649" s="74" t="s">
        <v>900</v>
      </c>
      <c r="C649" s="75" t="s">
        <v>77</v>
      </c>
      <c r="D649" s="75" t="s">
        <v>98</v>
      </c>
      <c r="E649" s="114" t="s">
        <v>854</v>
      </c>
      <c r="F649" s="75" t="s">
        <v>5</v>
      </c>
      <c r="G649" s="54">
        <v>3500000</v>
      </c>
      <c r="H649" s="54">
        <v>3500000</v>
      </c>
      <c r="I649" s="54">
        <v>3500000</v>
      </c>
    </row>
    <row r="650" spans="1:9" ht="63">
      <c r="A650" s="126" t="s">
        <v>606</v>
      </c>
      <c r="B650" s="74" t="s">
        <v>900</v>
      </c>
      <c r="C650" s="75" t="s">
        <v>77</v>
      </c>
      <c r="D650" s="75" t="s">
        <v>98</v>
      </c>
      <c r="E650" s="76" t="s">
        <v>855</v>
      </c>
      <c r="F650" s="75"/>
      <c r="G650" s="48"/>
      <c r="H650" s="48">
        <f>SUM(H651)</f>
        <v>4204204.2</v>
      </c>
      <c r="I650" s="48">
        <f>SUM(I651)</f>
        <v>1301301.3</v>
      </c>
    </row>
    <row r="651" spans="1:9" ht="47.25">
      <c r="A651" s="136" t="s">
        <v>139</v>
      </c>
      <c r="B651" s="74" t="s">
        <v>900</v>
      </c>
      <c r="C651" s="75" t="s">
        <v>77</v>
      </c>
      <c r="D651" s="75" t="s">
        <v>98</v>
      </c>
      <c r="E651" s="76" t="s">
        <v>855</v>
      </c>
      <c r="F651" s="75" t="s">
        <v>5</v>
      </c>
      <c r="G651" s="48"/>
      <c r="H651" s="48">
        <v>4204204.2</v>
      </c>
      <c r="I651" s="54">
        <v>1301301.3</v>
      </c>
    </row>
    <row r="652" spans="1:9" ht="63">
      <c r="A652" s="81" t="s">
        <v>469</v>
      </c>
      <c r="B652" s="74" t="s">
        <v>900</v>
      </c>
      <c r="C652" s="76" t="s">
        <v>77</v>
      </c>
      <c r="D652" s="76" t="s">
        <v>98</v>
      </c>
      <c r="E652" s="76" t="s">
        <v>863</v>
      </c>
      <c r="F652" s="75"/>
      <c r="G652" s="48">
        <f>SUM(G653)</f>
        <v>829309.31</v>
      </c>
      <c r="H652" s="48">
        <f>SUM(H653)</f>
        <v>829309.31</v>
      </c>
      <c r="I652" s="48">
        <f>SUM(I653)</f>
        <v>829309.31</v>
      </c>
    </row>
    <row r="653" spans="1:9" ht="47.25">
      <c r="A653" s="136" t="s">
        <v>139</v>
      </c>
      <c r="B653" s="74" t="s">
        <v>900</v>
      </c>
      <c r="C653" s="75" t="s">
        <v>77</v>
      </c>
      <c r="D653" s="75" t="s">
        <v>98</v>
      </c>
      <c r="E653" s="76" t="s">
        <v>863</v>
      </c>
      <c r="F653" s="75" t="s">
        <v>5</v>
      </c>
      <c r="G653" s="54">
        <v>829309.31</v>
      </c>
      <c r="H653" s="54">
        <v>829309.31</v>
      </c>
      <c r="I653" s="54">
        <v>829309.31</v>
      </c>
    </row>
    <row r="654" spans="1:9" ht="47.25">
      <c r="A654" s="81" t="s">
        <v>374</v>
      </c>
      <c r="B654" s="74" t="s">
        <v>900</v>
      </c>
      <c r="C654" s="75" t="s">
        <v>77</v>
      </c>
      <c r="D654" s="75" t="s">
        <v>98</v>
      </c>
      <c r="E654" s="76" t="s">
        <v>864</v>
      </c>
      <c r="F654" s="75"/>
      <c r="G654" s="48"/>
      <c r="H654" s="48">
        <f>SUM(H655:H655)</f>
        <v>1264533.53</v>
      </c>
      <c r="I654" s="48">
        <f>SUM(I655:I655)</f>
        <v>1264533.53</v>
      </c>
    </row>
    <row r="655" spans="1:9" ht="47.25">
      <c r="A655" s="136" t="s">
        <v>139</v>
      </c>
      <c r="B655" s="74" t="s">
        <v>900</v>
      </c>
      <c r="C655" s="75" t="s">
        <v>77</v>
      </c>
      <c r="D655" s="75" t="s">
        <v>98</v>
      </c>
      <c r="E655" s="76" t="s">
        <v>864</v>
      </c>
      <c r="F655" s="75" t="s">
        <v>5</v>
      </c>
      <c r="G655" s="54"/>
      <c r="H655" s="54">
        <v>1264533.53</v>
      </c>
      <c r="I655" s="54">
        <v>1264533.53</v>
      </c>
    </row>
    <row r="656" spans="1:9" ht="63">
      <c r="A656" s="81" t="s">
        <v>470</v>
      </c>
      <c r="B656" s="74" t="s">
        <v>900</v>
      </c>
      <c r="C656" s="75" t="s">
        <v>77</v>
      </c>
      <c r="D656" s="75" t="s">
        <v>98</v>
      </c>
      <c r="E656" s="76" t="s">
        <v>867</v>
      </c>
      <c r="F656" s="75"/>
      <c r="G656" s="48"/>
      <c r="H656" s="48">
        <f>SUM(H657:H657)</f>
        <v>414654.65</v>
      </c>
      <c r="I656" s="48">
        <f>SUM(I657:I657)</f>
        <v>414654.65</v>
      </c>
    </row>
    <row r="657" spans="1:9" ht="47.25">
      <c r="A657" s="136" t="s">
        <v>139</v>
      </c>
      <c r="B657" s="74" t="s">
        <v>900</v>
      </c>
      <c r="C657" s="75" t="s">
        <v>77</v>
      </c>
      <c r="D657" s="75" t="s">
        <v>98</v>
      </c>
      <c r="E657" s="76" t="s">
        <v>867</v>
      </c>
      <c r="F657" s="75" t="s">
        <v>5</v>
      </c>
      <c r="G657" s="48"/>
      <c r="H657" s="48">
        <v>414654.65</v>
      </c>
      <c r="I657" s="48">
        <v>414654.65</v>
      </c>
    </row>
    <row r="658" spans="1:9" ht="63">
      <c r="A658" s="81" t="s">
        <v>471</v>
      </c>
      <c r="B658" s="74" t="s">
        <v>900</v>
      </c>
      <c r="C658" s="75" t="s">
        <v>77</v>
      </c>
      <c r="D658" s="75" t="s">
        <v>98</v>
      </c>
      <c r="E658" s="76" t="s">
        <v>868</v>
      </c>
      <c r="F658" s="75"/>
      <c r="G658" s="48">
        <f>SUM(G659:G659)</f>
        <v>1243994</v>
      </c>
      <c r="H658" s="48">
        <f>SUM(H659:H659)</f>
        <v>1243994</v>
      </c>
      <c r="I658" s="48">
        <f>SUM(I659:I659)</f>
        <v>1243994</v>
      </c>
    </row>
    <row r="659" spans="1:9" ht="47.25">
      <c r="A659" s="136" t="s">
        <v>139</v>
      </c>
      <c r="B659" s="74" t="s">
        <v>900</v>
      </c>
      <c r="C659" s="75" t="s">
        <v>77</v>
      </c>
      <c r="D659" s="75" t="s">
        <v>98</v>
      </c>
      <c r="E659" s="76" t="s">
        <v>868</v>
      </c>
      <c r="F659" s="75" t="s">
        <v>5</v>
      </c>
      <c r="G659" s="48">
        <v>1243994</v>
      </c>
      <c r="H659" s="48">
        <v>1243994</v>
      </c>
      <c r="I659" s="48">
        <v>1243994</v>
      </c>
    </row>
    <row r="660" spans="1:9" ht="110.25">
      <c r="A660" s="151" t="s">
        <v>402</v>
      </c>
      <c r="B660" s="74" t="s">
        <v>900</v>
      </c>
      <c r="C660" s="76" t="s">
        <v>77</v>
      </c>
      <c r="D660" s="76" t="s">
        <v>98</v>
      </c>
      <c r="E660" s="76" t="s">
        <v>869</v>
      </c>
      <c r="F660" s="75"/>
      <c r="G660" s="48"/>
      <c r="H660" s="48">
        <f>SUM(H661)</f>
        <v>6694116.5499999998</v>
      </c>
      <c r="I660" s="48">
        <f>SUM(I661)</f>
        <v>6694116.5499999998</v>
      </c>
    </row>
    <row r="661" spans="1:9" ht="47.25">
      <c r="A661" s="136" t="s">
        <v>139</v>
      </c>
      <c r="B661" s="74" t="s">
        <v>900</v>
      </c>
      <c r="C661" s="75" t="s">
        <v>77</v>
      </c>
      <c r="D661" s="75" t="s">
        <v>98</v>
      </c>
      <c r="E661" s="76" t="s">
        <v>869</v>
      </c>
      <c r="F661" s="75" t="s">
        <v>5</v>
      </c>
      <c r="G661" s="54"/>
      <c r="H661" s="54">
        <v>6694116.5499999998</v>
      </c>
      <c r="I661" s="54">
        <v>6694116.5499999998</v>
      </c>
    </row>
    <row r="662" spans="1:9" ht="78.75">
      <c r="A662" s="81" t="s">
        <v>472</v>
      </c>
      <c r="B662" s="74" t="s">
        <v>900</v>
      </c>
      <c r="C662" s="76" t="s">
        <v>77</v>
      </c>
      <c r="D662" s="76" t="s">
        <v>98</v>
      </c>
      <c r="E662" s="76" t="s">
        <v>870</v>
      </c>
      <c r="F662" s="75"/>
      <c r="G662" s="48">
        <f>SUM(G663)</f>
        <v>2353082.92</v>
      </c>
      <c r="H662" s="48">
        <f>SUM(H663)</f>
        <v>2353082.92</v>
      </c>
      <c r="I662" s="48">
        <f>SUM(I663)</f>
        <v>2353082.92</v>
      </c>
    </row>
    <row r="663" spans="1:9" ht="47.25">
      <c r="A663" s="136" t="s">
        <v>139</v>
      </c>
      <c r="B663" s="74" t="s">
        <v>900</v>
      </c>
      <c r="C663" s="75" t="s">
        <v>77</v>
      </c>
      <c r="D663" s="75" t="s">
        <v>98</v>
      </c>
      <c r="E663" s="76" t="s">
        <v>870</v>
      </c>
      <c r="F663" s="75" t="s">
        <v>5</v>
      </c>
      <c r="G663" s="48">
        <v>2353082.92</v>
      </c>
      <c r="H663" s="48">
        <v>2353082.92</v>
      </c>
      <c r="I663" s="48">
        <v>2353082.92</v>
      </c>
    </row>
    <row r="664" spans="1:9" ht="78.75">
      <c r="A664" s="81" t="s">
        <v>90</v>
      </c>
      <c r="B664" s="74" t="s">
        <v>900</v>
      </c>
      <c r="C664" s="75" t="s">
        <v>77</v>
      </c>
      <c r="D664" s="75" t="s">
        <v>98</v>
      </c>
      <c r="E664" s="165" t="s">
        <v>871</v>
      </c>
      <c r="F664" s="75"/>
      <c r="G664" s="48">
        <f>SUM(G665:G665)</f>
        <v>207327.33</v>
      </c>
      <c r="H664" s="48">
        <f>SUM(H665:H665)</f>
        <v>207327.33</v>
      </c>
      <c r="I664" s="48">
        <f>SUM(I665:I665)</f>
        <v>207327.33</v>
      </c>
    </row>
    <row r="665" spans="1:9" ht="47.25">
      <c r="A665" s="136" t="s">
        <v>139</v>
      </c>
      <c r="B665" s="74" t="s">
        <v>900</v>
      </c>
      <c r="C665" s="75" t="s">
        <v>77</v>
      </c>
      <c r="D665" s="75" t="s">
        <v>98</v>
      </c>
      <c r="E665" s="165" t="s">
        <v>871</v>
      </c>
      <c r="F665" s="75" t="s">
        <v>5</v>
      </c>
      <c r="G665" s="54">
        <v>207327.33</v>
      </c>
      <c r="H665" s="54">
        <v>207327.33</v>
      </c>
      <c r="I665" s="54">
        <v>207327.33</v>
      </c>
    </row>
    <row r="666" spans="1:9" ht="31.5">
      <c r="A666" s="95" t="s">
        <v>11</v>
      </c>
      <c r="B666" s="74" t="s">
        <v>900</v>
      </c>
      <c r="C666" s="75" t="s">
        <v>77</v>
      </c>
      <c r="D666" s="75" t="s">
        <v>98</v>
      </c>
      <c r="E666" s="114" t="s">
        <v>872</v>
      </c>
      <c r="F666" s="75"/>
      <c r="G666" s="54"/>
      <c r="H666" s="54"/>
      <c r="I666" s="48">
        <f>SUM(I667:I667)</f>
        <v>3009299.15</v>
      </c>
    </row>
    <row r="667" spans="1:9" ht="47.25">
      <c r="A667" s="88" t="s">
        <v>873</v>
      </c>
      <c r="B667" s="74" t="s">
        <v>900</v>
      </c>
      <c r="C667" s="75" t="s">
        <v>77</v>
      </c>
      <c r="D667" s="75" t="s">
        <v>98</v>
      </c>
      <c r="E667" s="114" t="s">
        <v>874</v>
      </c>
      <c r="F667" s="75"/>
      <c r="G667" s="54"/>
      <c r="H667" s="54"/>
      <c r="I667" s="48">
        <f>SUM(I668:I668)</f>
        <v>3009299.15</v>
      </c>
    </row>
    <row r="668" spans="1:9" ht="47.25">
      <c r="A668" s="136" t="s">
        <v>139</v>
      </c>
      <c r="B668" s="74" t="s">
        <v>900</v>
      </c>
      <c r="C668" s="75" t="s">
        <v>77</v>
      </c>
      <c r="D668" s="75" t="s">
        <v>98</v>
      </c>
      <c r="E668" s="114" t="s">
        <v>874</v>
      </c>
      <c r="F668" s="75" t="s">
        <v>5</v>
      </c>
      <c r="G668" s="54"/>
      <c r="H668" s="54"/>
      <c r="I668" s="54">
        <v>3009299.15</v>
      </c>
    </row>
    <row r="669" spans="1:9" ht="63">
      <c r="A669" s="81" t="s">
        <v>758</v>
      </c>
      <c r="B669" s="74" t="s">
        <v>900</v>
      </c>
      <c r="C669" s="75" t="s">
        <v>77</v>
      </c>
      <c r="D669" s="75" t="s">
        <v>98</v>
      </c>
      <c r="E669" s="76" t="s">
        <v>347</v>
      </c>
      <c r="F669" s="75"/>
      <c r="G669" s="48">
        <f t="shared" ref="G669:I669" si="133">SUM(G670:G670)</f>
        <v>1695100</v>
      </c>
      <c r="H669" s="48">
        <f t="shared" si="133"/>
        <v>1695100</v>
      </c>
      <c r="I669" s="48">
        <f t="shared" si="133"/>
        <v>1695100</v>
      </c>
    </row>
    <row r="670" spans="1:9" ht="47.25">
      <c r="A670" s="30" t="s">
        <v>136</v>
      </c>
      <c r="B670" s="74" t="s">
        <v>900</v>
      </c>
      <c r="C670" s="75" t="s">
        <v>77</v>
      </c>
      <c r="D670" s="75" t="s">
        <v>98</v>
      </c>
      <c r="E670" s="114" t="s">
        <v>876</v>
      </c>
      <c r="F670" s="75"/>
      <c r="G670" s="48">
        <f>SUM(G671+G673)</f>
        <v>1695100</v>
      </c>
      <c r="H670" s="48">
        <f>SUM(H671+H673)</f>
        <v>1695100</v>
      </c>
      <c r="I670" s="48">
        <f>SUM(I671+I673)</f>
        <v>1695100</v>
      </c>
    </row>
    <row r="671" spans="1:9" ht="31.5">
      <c r="A671" s="160" t="s">
        <v>146</v>
      </c>
      <c r="B671" s="74" t="s">
        <v>900</v>
      </c>
      <c r="C671" s="75" t="s">
        <v>77</v>
      </c>
      <c r="D671" s="75" t="s">
        <v>98</v>
      </c>
      <c r="E671" s="114" t="s">
        <v>877</v>
      </c>
      <c r="F671" s="75"/>
      <c r="G671" s="48">
        <f>SUM(G672:G672)</f>
        <v>400000</v>
      </c>
      <c r="H671" s="48">
        <f>SUM(H672:H672)</f>
        <v>400000</v>
      </c>
      <c r="I671" s="48">
        <f>SUM(I672:I672)</f>
        <v>400000</v>
      </c>
    </row>
    <row r="672" spans="1:9" ht="47.25">
      <c r="A672" s="136" t="s">
        <v>139</v>
      </c>
      <c r="B672" s="74" t="s">
        <v>900</v>
      </c>
      <c r="C672" s="75" t="s">
        <v>77</v>
      </c>
      <c r="D672" s="75" t="s">
        <v>98</v>
      </c>
      <c r="E672" s="114" t="s">
        <v>877</v>
      </c>
      <c r="F672" s="75" t="s">
        <v>5</v>
      </c>
      <c r="G672" s="48">
        <v>400000</v>
      </c>
      <c r="H672" s="48">
        <v>400000</v>
      </c>
      <c r="I672" s="48">
        <v>400000</v>
      </c>
    </row>
    <row r="673" spans="1:9" ht="15.75">
      <c r="A673" s="30" t="s">
        <v>153</v>
      </c>
      <c r="B673" s="74" t="s">
        <v>900</v>
      </c>
      <c r="C673" s="75" t="s">
        <v>77</v>
      </c>
      <c r="D673" s="75" t="s">
        <v>98</v>
      </c>
      <c r="E673" s="114" t="s">
        <v>879</v>
      </c>
      <c r="F673" s="75"/>
      <c r="G673" s="48">
        <f>SUM(G674:G674)</f>
        <v>1295100</v>
      </c>
      <c r="H673" s="48">
        <f>SUM(H674:H674)</f>
        <v>1295100</v>
      </c>
      <c r="I673" s="48">
        <f>SUM(I674:I674)</f>
        <v>1295100</v>
      </c>
    </row>
    <row r="674" spans="1:9" ht="47.25">
      <c r="A674" s="136" t="s">
        <v>139</v>
      </c>
      <c r="B674" s="74" t="s">
        <v>900</v>
      </c>
      <c r="C674" s="75" t="s">
        <v>77</v>
      </c>
      <c r="D674" s="75" t="s">
        <v>98</v>
      </c>
      <c r="E674" s="114" t="s">
        <v>879</v>
      </c>
      <c r="F674" s="75" t="s">
        <v>5</v>
      </c>
      <c r="G674" s="48">
        <v>1295100</v>
      </c>
      <c r="H674" s="48">
        <v>1295100</v>
      </c>
      <c r="I674" s="48">
        <v>1295100</v>
      </c>
    </row>
    <row r="675" spans="1:9" ht="31.5">
      <c r="A675" s="130" t="s">
        <v>814</v>
      </c>
      <c r="B675" s="62" t="s">
        <v>901</v>
      </c>
      <c r="C675" s="62"/>
      <c r="D675" s="62"/>
      <c r="E675" s="64"/>
      <c r="F675" s="62"/>
      <c r="G675" s="63">
        <f>SUM(G676++G688)</f>
        <v>94798438.739999995</v>
      </c>
      <c r="H675" s="63">
        <f t="shared" ref="H675:I675" si="134">SUM(H676++H688)</f>
        <v>101336785.58</v>
      </c>
      <c r="I675" s="63">
        <f t="shared" si="134"/>
        <v>94809938.739999995</v>
      </c>
    </row>
    <row r="676" spans="1:9" ht="15.75">
      <c r="A676" s="79" t="s">
        <v>96</v>
      </c>
      <c r="B676" s="68" t="s">
        <v>901</v>
      </c>
      <c r="C676" s="68" t="s">
        <v>97</v>
      </c>
      <c r="D676" s="68" t="s">
        <v>100</v>
      </c>
      <c r="E676" s="67"/>
      <c r="F676" s="68"/>
      <c r="G676" s="78">
        <f>SUM(G677)</f>
        <v>19739700</v>
      </c>
      <c r="H676" s="78">
        <f>SUM(H677)</f>
        <v>19751200</v>
      </c>
      <c r="I676" s="78">
        <f>SUM(I677)</f>
        <v>19751200</v>
      </c>
    </row>
    <row r="677" spans="1:9" ht="15.75">
      <c r="A677" s="80" t="s">
        <v>106</v>
      </c>
      <c r="B677" s="71" t="s">
        <v>901</v>
      </c>
      <c r="C677" s="71" t="s">
        <v>97</v>
      </c>
      <c r="D677" s="71" t="s">
        <v>50</v>
      </c>
      <c r="E677" s="70"/>
      <c r="F677" s="71"/>
      <c r="G677" s="72">
        <f>SUM(G678+G683)</f>
        <v>19739700</v>
      </c>
      <c r="H677" s="72">
        <f>SUM(H678+H683)</f>
        <v>19751200</v>
      </c>
      <c r="I677" s="72">
        <f>SUM(I678+I683)</f>
        <v>19751200</v>
      </c>
    </row>
    <row r="678" spans="1:9" ht="78.75">
      <c r="A678" s="136" t="s">
        <v>815</v>
      </c>
      <c r="B678" s="75" t="s">
        <v>901</v>
      </c>
      <c r="C678" s="75" t="s">
        <v>97</v>
      </c>
      <c r="D678" s="75" t="s">
        <v>50</v>
      </c>
      <c r="E678" s="76" t="s">
        <v>348</v>
      </c>
      <c r="F678" s="71"/>
      <c r="G678" s="54">
        <f t="shared" ref="G678:I679" si="135">SUM(G679)</f>
        <v>17439700</v>
      </c>
      <c r="H678" s="54">
        <f t="shared" si="135"/>
        <v>17451200</v>
      </c>
      <c r="I678" s="54">
        <f t="shared" si="135"/>
        <v>17451200</v>
      </c>
    </row>
    <row r="679" spans="1:9" ht="15.75">
      <c r="A679" s="81" t="s">
        <v>38</v>
      </c>
      <c r="B679" s="75" t="s">
        <v>901</v>
      </c>
      <c r="C679" s="75" t="s">
        <v>97</v>
      </c>
      <c r="D679" s="75" t="s">
        <v>50</v>
      </c>
      <c r="E679" s="76" t="s">
        <v>349</v>
      </c>
      <c r="F679" s="75"/>
      <c r="G679" s="54">
        <f t="shared" si="135"/>
        <v>17439700</v>
      </c>
      <c r="H679" s="54">
        <f t="shared" si="135"/>
        <v>17451200</v>
      </c>
      <c r="I679" s="54">
        <f t="shared" si="135"/>
        <v>17451200</v>
      </c>
    </row>
    <row r="680" spans="1:9" ht="31.5">
      <c r="A680" s="81" t="s">
        <v>36</v>
      </c>
      <c r="B680" s="75" t="s">
        <v>901</v>
      </c>
      <c r="C680" s="75" t="s">
        <v>97</v>
      </c>
      <c r="D680" s="75" t="s">
        <v>50</v>
      </c>
      <c r="E680" s="76" t="s">
        <v>350</v>
      </c>
      <c r="F680" s="75"/>
      <c r="G680" s="54">
        <f>SUM(G681:G682)</f>
        <v>17439700</v>
      </c>
      <c r="H680" s="54">
        <f>SUM(H681:H682)</f>
        <v>17451200</v>
      </c>
      <c r="I680" s="54">
        <f>SUM(I681:I682)</f>
        <v>17451200</v>
      </c>
    </row>
    <row r="681" spans="1:9" ht="94.5">
      <c r="A681" s="81" t="s">
        <v>31</v>
      </c>
      <c r="B681" s="75" t="s">
        <v>901</v>
      </c>
      <c r="C681" s="75" t="s">
        <v>97</v>
      </c>
      <c r="D681" s="75" t="s">
        <v>50</v>
      </c>
      <c r="E681" s="76" t="s">
        <v>350</v>
      </c>
      <c r="F681" s="75" t="s">
        <v>35</v>
      </c>
      <c r="G681" s="48">
        <v>16379800</v>
      </c>
      <c r="H681" s="48">
        <v>16379800</v>
      </c>
      <c r="I681" s="48">
        <v>16379800</v>
      </c>
    </row>
    <row r="682" spans="1:9" ht="47.25">
      <c r="A682" s="132" t="s">
        <v>151</v>
      </c>
      <c r="B682" s="75" t="s">
        <v>901</v>
      </c>
      <c r="C682" s="75" t="s">
        <v>97</v>
      </c>
      <c r="D682" s="75" t="s">
        <v>50</v>
      </c>
      <c r="E682" s="76" t="s">
        <v>350</v>
      </c>
      <c r="F682" s="75" t="s">
        <v>87</v>
      </c>
      <c r="G682" s="48">
        <v>1059900</v>
      </c>
      <c r="H682" s="48">
        <v>1071400</v>
      </c>
      <c r="I682" s="48">
        <v>1071400</v>
      </c>
    </row>
    <row r="683" spans="1:9" ht="31.5">
      <c r="A683" s="81" t="s">
        <v>113</v>
      </c>
      <c r="B683" s="75" t="s">
        <v>901</v>
      </c>
      <c r="C683" s="75" t="s">
        <v>97</v>
      </c>
      <c r="D683" s="75" t="s">
        <v>50</v>
      </c>
      <c r="E683" s="76" t="s">
        <v>351</v>
      </c>
      <c r="F683" s="71"/>
      <c r="G683" s="54">
        <f>SUM(G684+G686)</f>
        <v>2300000</v>
      </c>
      <c r="H683" s="54">
        <f>SUM(H684+H686)</f>
        <v>2300000</v>
      </c>
      <c r="I683" s="54">
        <f>SUM(I684+I686)</f>
        <v>2300000</v>
      </c>
    </row>
    <row r="684" spans="1:9" ht="63">
      <c r="A684" s="81" t="s">
        <v>62</v>
      </c>
      <c r="B684" s="75" t="s">
        <v>901</v>
      </c>
      <c r="C684" s="75" t="s">
        <v>97</v>
      </c>
      <c r="D684" s="75" t="s">
        <v>50</v>
      </c>
      <c r="E684" s="76" t="s">
        <v>352</v>
      </c>
      <c r="F684" s="75"/>
      <c r="G684" s="54">
        <f>SUM(G685)</f>
        <v>1500000</v>
      </c>
      <c r="H684" s="54">
        <f>SUM(H685)</f>
        <v>1500000</v>
      </c>
      <c r="I684" s="54">
        <f>SUM(I685)</f>
        <v>1500000</v>
      </c>
    </row>
    <row r="685" spans="1:9" ht="47.25">
      <c r="A685" s="132" t="s">
        <v>151</v>
      </c>
      <c r="B685" s="75" t="s">
        <v>901</v>
      </c>
      <c r="C685" s="75" t="s">
        <v>97</v>
      </c>
      <c r="D685" s="75" t="s">
        <v>50</v>
      </c>
      <c r="E685" s="76" t="s">
        <v>352</v>
      </c>
      <c r="F685" s="75" t="s">
        <v>87</v>
      </c>
      <c r="G685" s="54">
        <v>1500000</v>
      </c>
      <c r="H685" s="54">
        <v>1500000</v>
      </c>
      <c r="I685" s="54">
        <v>1500000</v>
      </c>
    </row>
    <row r="686" spans="1:9" ht="31.5">
      <c r="A686" s="81" t="s">
        <v>947</v>
      </c>
      <c r="B686" s="75" t="s">
        <v>901</v>
      </c>
      <c r="C686" s="75" t="s">
        <v>97</v>
      </c>
      <c r="D686" s="75" t="s">
        <v>50</v>
      </c>
      <c r="E686" s="76" t="s">
        <v>353</v>
      </c>
      <c r="F686" s="75"/>
      <c r="G686" s="54">
        <f>SUM(G687:G687)</f>
        <v>800000</v>
      </c>
      <c r="H686" s="54">
        <f>SUM(H687:H687)</f>
        <v>800000</v>
      </c>
      <c r="I686" s="54">
        <f>SUM(I687:I687)</f>
        <v>800000</v>
      </c>
    </row>
    <row r="687" spans="1:9" ht="47.25">
      <c r="A687" s="132" t="s">
        <v>151</v>
      </c>
      <c r="B687" s="75" t="s">
        <v>901</v>
      </c>
      <c r="C687" s="75" t="s">
        <v>97</v>
      </c>
      <c r="D687" s="75" t="s">
        <v>50</v>
      </c>
      <c r="E687" s="76" t="s">
        <v>353</v>
      </c>
      <c r="F687" s="75" t="s">
        <v>87</v>
      </c>
      <c r="G687" s="54">
        <v>800000</v>
      </c>
      <c r="H687" s="54">
        <v>800000</v>
      </c>
      <c r="I687" s="54">
        <v>800000</v>
      </c>
    </row>
    <row r="688" spans="1:9" ht="15.75">
      <c r="A688" s="79" t="s">
        <v>81</v>
      </c>
      <c r="B688" s="68" t="s">
        <v>901</v>
      </c>
      <c r="C688" s="68" t="s">
        <v>72</v>
      </c>
      <c r="D688" s="68" t="s">
        <v>100</v>
      </c>
      <c r="E688" s="67"/>
      <c r="F688" s="68"/>
      <c r="G688" s="78">
        <f>SUM(G689)</f>
        <v>75058738.739999995</v>
      </c>
      <c r="H688" s="78">
        <f t="shared" ref="H688:I691" si="136">SUM(H689)</f>
        <v>81585585.579999998</v>
      </c>
      <c r="I688" s="78">
        <f t="shared" si="136"/>
        <v>75058738.739999995</v>
      </c>
    </row>
    <row r="689" spans="1:9" ht="15.75">
      <c r="A689" s="135" t="s">
        <v>19</v>
      </c>
      <c r="B689" s="71" t="s">
        <v>901</v>
      </c>
      <c r="C689" s="92" t="s">
        <v>72</v>
      </c>
      <c r="D689" s="92" t="s">
        <v>101</v>
      </c>
      <c r="E689" s="92"/>
      <c r="F689" s="71"/>
      <c r="G689" s="72">
        <f>SUM(G690)</f>
        <v>75058738.739999995</v>
      </c>
      <c r="H689" s="72">
        <f t="shared" si="136"/>
        <v>81585585.579999998</v>
      </c>
      <c r="I689" s="72">
        <f t="shared" si="136"/>
        <v>75058738.739999995</v>
      </c>
    </row>
    <row r="690" spans="1:9" ht="47.25">
      <c r="A690" s="87" t="s">
        <v>745</v>
      </c>
      <c r="B690" s="75" t="s">
        <v>901</v>
      </c>
      <c r="C690" s="76" t="s">
        <v>72</v>
      </c>
      <c r="D690" s="76" t="s">
        <v>101</v>
      </c>
      <c r="E690" s="76" t="s">
        <v>284</v>
      </c>
      <c r="F690" s="75"/>
      <c r="G690" s="54">
        <f>SUM(G691)</f>
        <v>75058738.739999995</v>
      </c>
      <c r="H690" s="54">
        <f t="shared" si="136"/>
        <v>81585585.579999998</v>
      </c>
      <c r="I690" s="54">
        <f t="shared" si="136"/>
        <v>75058738.739999995</v>
      </c>
    </row>
    <row r="691" spans="1:9" ht="47.25">
      <c r="A691" s="73" t="s">
        <v>746</v>
      </c>
      <c r="B691" s="75" t="s">
        <v>901</v>
      </c>
      <c r="C691" s="76" t="s">
        <v>72</v>
      </c>
      <c r="D691" s="76" t="s">
        <v>101</v>
      </c>
      <c r="E691" s="76" t="s">
        <v>285</v>
      </c>
      <c r="F691" s="75"/>
      <c r="G691" s="54">
        <f>SUM(G692)</f>
        <v>75058738.739999995</v>
      </c>
      <c r="H691" s="54">
        <f t="shared" si="136"/>
        <v>81585585.579999998</v>
      </c>
      <c r="I691" s="54">
        <f t="shared" si="136"/>
        <v>75058738.739999995</v>
      </c>
    </row>
    <row r="692" spans="1:9" ht="31.5">
      <c r="A692" s="81" t="s">
        <v>67</v>
      </c>
      <c r="B692" s="75" t="s">
        <v>901</v>
      </c>
      <c r="C692" s="76" t="s">
        <v>72</v>
      </c>
      <c r="D692" s="76" t="s">
        <v>101</v>
      </c>
      <c r="E692" s="76" t="s">
        <v>818</v>
      </c>
      <c r="F692" s="75"/>
      <c r="G692" s="54">
        <f>SUM(G693)</f>
        <v>75058738.739999995</v>
      </c>
      <c r="H692" s="54">
        <f t="shared" ref="G692:I693" si="137">SUM(H693)</f>
        <v>81585585.579999998</v>
      </c>
      <c r="I692" s="54">
        <f t="shared" si="137"/>
        <v>75058738.739999995</v>
      </c>
    </row>
    <row r="693" spans="1:9" ht="141.75">
      <c r="A693" s="127" t="s">
        <v>704</v>
      </c>
      <c r="B693" s="75" t="s">
        <v>901</v>
      </c>
      <c r="C693" s="76" t="s">
        <v>72</v>
      </c>
      <c r="D693" s="76" t="s">
        <v>101</v>
      </c>
      <c r="E693" s="76" t="s">
        <v>819</v>
      </c>
      <c r="F693" s="75"/>
      <c r="G693" s="54">
        <f t="shared" si="137"/>
        <v>75058738.739999995</v>
      </c>
      <c r="H693" s="54">
        <f t="shared" si="137"/>
        <v>81585585.579999998</v>
      </c>
      <c r="I693" s="54">
        <f t="shared" si="137"/>
        <v>75058738.739999995</v>
      </c>
    </row>
    <row r="694" spans="1:9" ht="47.25">
      <c r="A694" s="132" t="s">
        <v>95</v>
      </c>
      <c r="B694" s="75" t="s">
        <v>901</v>
      </c>
      <c r="C694" s="76" t="s">
        <v>72</v>
      </c>
      <c r="D694" s="76" t="s">
        <v>101</v>
      </c>
      <c r="E694" s="76" t="s">
        <v>819</v>
      </c>
      <c r="F694" s="75" t="s">
        <v>141</v>
      </c>
      <c r="G694" s="156">
        <v>75058738.739999995</v>
      </c>
      <c r="H694" s="156">
        <v>81585585.579999998</v>
      </c>
      <c r="I694" s="156">
        <v>75058738.739999995</v>
      </c>
    </row>
    <row r="695" spans="1:9" ht="15.75">
      <c r="A695" s="24" t="s">
        <v>957</v>
      </c>
      <c r="B695" s="178"/>
      <c r="C695" s="61"/>
      <c r="D695" s="61"/>
      <c r="E695" s="62"/>
      <c r="F695" s="62"/>
      <c r="G695" s="63"/>
      <c r="H695" s="66">
        <v>42789300</v>
      </c>
      <c r="I695" s="66">
        <v>108444200</v>
      </c>
    </row>
    <row r="696" spans="1:9">
      <c r="G696" s="163"/>
      <c r="H696" s="163"/>
      <c r="I696" s="163"/>
    </row>
    <row r="697" spans="1:9">
      <c r="G697" s="163"/>
      <c r="H697" s="163"/>
      <c r="I697" s="163"/>
    </row>
    <row r="698" spans="1:9">
      <c r="G698" s="163"/>
      <c r="H698" s="163"/>
      <c r="I698" s="163"/>
    </row>
    <row r="699" spans="1:9">
      <c r="G699" s="163"/>
      <c r="H699" s="163"/>
      <c r="I699" s="163"/>
    </row>
    <row r="700" spans="1:9">
      <c r="G700" s="163"/>
      <c r="H700" s="163"/>
      <c r="I700" s="163"/>
    </row>
    <row r="701" spans="1:9">
      <c r="G701" s="163"/>
      <c r="H701" s="163"/>
      <c r="I701" s="163"/>
    </row>
    <row r="702" spans="1:9">
      <c r="G702" s="163"/>
      <c r="H702" s="163"/>
      <c r="I702" s="163"/>
    </row>
    <row r="703" spans="1:9">
      <c r="G703" s="163"/>
      <c r="H703" s="163"/>
      <c r="I703" s="163"/>
    </row>
    <row r="704" spans="1:9">
      <c r="G704" s="163"/>
      <c r="H704" s="163"/>
      <c r="I704" s="163"/>
    </row>
    <row r="705" spans="7:9">
      <c r="G705" s="163"/>
      <c r="H705" s="163"/>
      <c r="I705" s="163"/>
    </row>
    <row r="706" spans="7:9">
      <c r="G706" s="163"/>
      <c r="H706" s="163"/>
      <c r="I706" s="163"/>
    </row>
    <row r="707" spans="7:9">
      <c r="G707" s="163"/>
      <c r="H707" s="163"/>
      <c r="I707" s="163"/>
    </row>
    <row r="708" spans="7:9">
      <c r="G708" s="163"/>
      <c r="H708" s="163"/>
      <c r="I708" s="163"/>
    </row>
    <row r="709" spans="7:9">
      <c r="G709" s="163"/>
      <c r="H709" s="163"/>
      <c r="I709" s="163"/>
    </row>
    <row r="710" spans="7:9">
      <c r="G710" s="163"/>
      <c r="H710" s="163"/>
      <c r="I710" s="163"/>
    </row>
    <row r="711" spans="7:9">
      <c r="G711" s="163"/>
      <c r="H711" s="163"/>
      <c r="I711" s="163"/>
    </row>
    <row r="712" spans="7:9">
      <c r="G712" s="163"/>
      <c r="H712" s="163"/>
      <c r="I712" s="163"/>
    </row>
    <row r="713" spans="7:9">
      <c r="G713" s="163"/>
      <c r="H713" s="163"/>
      <c r="I713" s="163"/>
    </row>
    <row r="714" spans="7:9">
      <c r="G714" s="163"/>
      <c r="H714" s="163"/>
      <c r="I714" s="163"/>
    </row>
    <row r="715" spans="7:9">
      <c r="G715" s="163"/>
      <c r="H715" s="163"/>
      <c r="I715" s="163"/>
    </row>
    <row r="716" spans="7:9">
      <c r="G716" s="163"/>
      <c r="H716" s="163"/>
      <c r="I716" s="163"/>
    </row>
    <row r="717" spans="7:9">
      <c r="G717" s="163"/>
      <c r="H717" s="163"/>
      <c r="I717" s="163"/>
    </row>
    <row r="718" spans="7:9">
      <c r="G718" s="163"/>
      <c r="H718" s="163"/>
      <c r="I718" s="163"/>
    </row>
    <row r="719" spans="7:9">
      <c r="G719" s="163"/>
      <c r="H719" s="163"/>
      <c r="I719" s="163"/>
    </row>
    <row r="720" spans="7:9">
      <c r="G720" s="163"/>
      <c r="H720" s="163"/>
      <c r="I720" s="163"/>
    </row>
    <row r="721" spans="7:9">
      <c r="G721" s="163"/>
      <c r="H721" s="163"/>
      <c r="I721" s="163"/>
    </row>
    <row r="722" spans="7:9">
      <c r="G722" s="163"/>
      <c r="H722" s="163"/>
      <c r="I722" s="163"/>
    </row>
    <row r="723" spans="7:9">
      <c r="G723" s="163"/>
      <c r="H723" s="163"/>
      <c r="I723" s="163"/>
    </row>
    <row r="724" spans="7:9">
      <c r="G724" s="163"/>
      <c r="H724" s="163"/>
      <c r="I724" s="163"/>
    </row>
    <row r="725" spans="7:9">
      <c r="G725" s="163"/>
      <c r="H725" s="163"/>
      <c r="I725" s="163"/>
    </row>
    <row r="726" spans="7:9">
      <c r="G726" s="163"/>
      <c r="H726" s="163"/>
      <c r="I726" s="163"/>
    </row>
    <row r="727" spans="7:9">
      <c r="G727" s="163"/>
      <c r="H727" s="163"/>
      <c r="I727" s="163"/>
    </row>
    <row r="728" spans="7:9">
      <c r="G728" s="163"/>
      <c r="H728" s="163"/>
      <c r="I728" s="163"/>
    </row>
    <row r="729" spans="7:9">
      <c r="G729" s="163"/>
      <c r="H729" s="163"/>
      <c r="I729" s="163"/>
    </row>
    <row r="730" spans="7:9">
      <c r="G730" s="163"/>
      <c r="H730" s="163"/>
      <c r="I730" s="163"/>
    </row>
    <row r="731" spans="7:9">
      <c r="G731" s="163"/>
      <c r="H731" s="163"/>
      <c r="I731" s="163"/>
    </row>
    <row r="732" spans="7:9">
      <c r="G732" s="163"/>
      <c r="H732" s="163"/>
      <c r="I732" s="163"/>
    </row>
    <row r="733" spans="7:9">
      <c r="G733" s="163"/>
      <c r="H733" s="163"/>
      <c r="I733" s="163"/>
    </row>
    <row r="734" spans="7:9">
      <c r="G734" s="163"/>
      <c r="H734" s="163"/>
      <c r="I734" s="163"/>
    </row>
    <row r="735" spans="7:9">
      <c r="G735" s="163"/>
      <c r="H735" s="163"/>
      <c r="I735" s="163"/>
    </row>
    <row r="736" spans="7:9">
      <c r="G736" s="163"/>
      <c r="H736" s="163"/>
      <c r="I736" s="163"/>
    </row>
    <row r="737" spans="7:9">
      <c r="G737" s="163"/>
      <c r="H737" s="163"/>
      <c r="I737" s="163"/>
    </row>
    <row r="738" spans="7:9">
      <c r="G738" s="163"/>
      <c r="H738" s="163"/>
      <c r="I738" s="163"/>
    </row>
    <row r="739" spans="7:9">
      <c r="G739" s="163"/>
      <c r="H739" s="163"/>
      <c r="I739" s="163"/>
    </row>
    <row r="740" spans="7:9">
      <c r="G740" s="163"/>
      <c r="H740" s="163"/>
      <c r="I740" s="163"/>
    </row>
    <row r="741" spans="7:9">
      <c r="G741" s="163"/>
      <c r="H741" s="163"/>
      <c r="I741" s="163"/>
    </row>
    <row r="742" spans="7:9">
      <c r="G742" s="163"/>
      <c r="H742" s="163"/>
      <c r="I742" s="163"/>
    </row>
  </sheetData>
  <mergeCells count="1">
    <mergeCell ref="A7:I7"/>
  </mergeCells>
  <phoneticPr fontId="0" type="noConversion"/>
  <pageMargins left="0.94488188976377963" right="0.19685039370078741" top="0.59055118110236227" bottom="0.51181102362204722" header="0.15748031496062992" footer="0.55118110236220474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A41" sqref="A41"/>
    </sheetView>
  </sheetViews>
  <sheetFormatPr defaultRowHeight="12.75"/>
  <cols>
    <col min="1" max="1" width="45.7109375" style="38" customWidth="1"/>
    <col min="2" max="3" width="4.140625" style="38" bestFit="1" customWidth="1"/>
    <col min="4" max="4" width="16.85546875" style="38" customWidth="1"/>
    <col min="5" max="5" width="17" style="38" customWidth="1"/>
    <col min="6" max="6" width="17.140625" style="38" customWidth="1"/>
    <col min="7" max="16384" width="9.140625" style="38"/>
  </cols>
  <sheetData>
    <row r="1" spans="1:6">
      <c r="D1" s="119"/>
      <c r="F1" s="19" t="s">
        <v>949</v>
      </c>
    </row>
    <row r="2" spans="1:6">
      <c r="D2" s="119"/>
      <c r="F2" s="119" t="s">
        <v>20</v>
      </c>
    </row>
    <row r="3" spans="1:6">
      <c r="A3" s="15"/>
      <c r="B3" s="15"/>
      <c r="C3" s="15"/>
      <c r="D3" s="119"/>
      <c r="E3" s="119"/>
      <c r="F3" s="154" t="s">
        <v>790</v>
      </c>
    </row>
    <row r="4" spans="1:6">
      <c r="A4" s="15"/>
      <c r="B4" s="15"/>
      <c r="C4" s="15"/>
      <c r="D4" s="119"/>
      <c r="E4" s="119"/>
      <c r="F4" s="154" t="s">
        <v>791</v>
      </c>
    </row>
    <row r="5" spans="1:6">
      <c r="A5" s="15"/>
      <c r="B5" s="15"/>
      <c r="C5" s="15"/>
      <c r="D5" s="119"/>
      <c r="E5" s="119"/>
      <c r="F5" s="179" t="s">
        <v>958</v>
      </c>
    </row>
    <row r="6" spans="1:6" ht="57" customHeight="1">
      <c r="A6" s="191" t="s">
        <v>793</v>
      </c>
      <c r="B6" s="191"/>
      <c r="C6" s="191"/>
      <c r="D6" s="191"/>
      <c r="E6" s="191"/>
      <c r="F6" s="191"/>
    </row>
    <row r="7" spans="1:6" ht="26.25">
      <c r="A7" s="2"/>
      <c r="B7" s="2"/>
      <c r="C7" s="2"/>
      <c r="D7" s="3"/>
      <c r="F7" s="3" t="s">
        <v>568</v>
      </c>
    </row>
    <row r="8" spans="1:6" ht="56.25" customHeight="1">
      <c r="A8" s="32"/>
      <c r="B8" s="25" t="s">
        <v>138</v>
      </c>
      <c r="C8" s="25" t="s">
        <v>60</v>
      </c>
      <c r="D8" s="124" t="s">
        <v>473</v>
      </c>
      <c r="E8" s="124" t="s">
        <v>569</v>
      </c>
      <c r="F8" s="124" t="s">
        <v>735</v>
      </c>
    </row>
    <row r="9" spans="1:6" ht="15.75">
      <c r="A9" s="26" t="s">
        <v>15</v>
      </c>
      <c r="B9" s="184"/>
      <c r="C9" s="184"/>
      <c r="D9" s="100">
        <f>D10+D18+D20+D24+D30+D35+D37+D44+D47+D52+D54</f>
        <v>2887671263.0699997</v>
      </c>
      <c r="E9" s="100">
        <f t="shared" ref="E9:F9" si="0">E10+E18+E20+E24+E30+E35+E37+E44+E47+E52+E54</f>
        <v>2919758054.9000001</v>
      </c>
      <c r="F9" s="100">
        <f t="shared" si="0"/>
        <v>2937495310.52</v>
      </c>
    </row>
    <row r="10" spans="1:6" ht="15.75">
      <c r="A10" s="185" t="s">
        <v>96</v>
      </c>
      <c r="B10" s="21" t="s">
        <v>97</v>
      </c>
      <c r="C10" s="21" t="s">
        <v>100</v>
      </c>
      <c r="D10" s="100">
        <f>SUM(D11:D17)</f>
        <v>197992501.75</v>
      </c>
      <c r="E10" s="100">
        <f>SUM(E11:E17)</f>
        <v>184192558.70999998</v>
      </c>
      <c r="F10" s="100">
        <f>SUM(F11:F17)</f>
        <v>184155542.34000003</v>
      </c>
    </row>
    <row r="11" spans="1:6" ht="47.25">
      <c r="A11" s="30" t="s">
        <v>26</v>
      </c>
      <c r="B11" s="31" t="s">
        <v>97</v>
      </c>
      <c r="C11" s="31" t="s">
        <v>98</v>
      </c>
      <c r="D11" s="53">
        <v>3099300</v>
      </c>
      <c r="E11" s="53">
        <v>3099300</v>
      </c>
      <c r="F11" s="53">
        <v>3099300</v>
      </c>
    </row>
    <row r="12" spans="1:6" ht="78.75">
      <c r="A12" s="30" t="s">
        <v>49</v>
      </c>
      <c r="B12" s="31" t="s">
        <v>97</v>
      </c>
      <c r="C12" s="31" t="s">
        <v>99</v>
      </c>
      <c r="D12" s="53">
        <v>5864700</v>
      </c>
      <c r="E12" s="53">
        <v>5864700</v>
      </c>
      <c r="F12" s="53">
        <v>5864700</v>
      </c>
    </row>
    <row r="13" spans="1:6" ht="78.75">
      <c r="A13" s="30" t="s">
        <v>91</v>
      </c>
      <c r="B13" s="31" t="s">
        <v>97</v>
      </c>
      <c r="C13" s="31" t="s">
        <v>101</v>
      </c>
      <c r="D13" s="53">
        <v>116201199.66</v>
      </c>
      <c r="E13" s="53">
        <v>116464801.34999999</v>
      </c>
      <c r="F13" s="53">
        <v>116464858.98</v>
      </c>
    </row>
    <row r="14" spans="1:6" ht="15.75">
      <c r="A14" s="160" t="s">
        <v>48</v>
      </c>
      <c r="B14" s="31" t="s">
        <v>97</v>
      </c>
      <c r="C14" s="31" t="s">
        <v>102</v>
      </c>
      <c r="D14" s="53">
        <v>76580</v>
      </c>
      <c r="E14" s="53">
        <v>5162</v>
      </c>
      <c r="F14" s="53">
        <v>5588</v>
      </c>
    </row>
    <row r="15" spans="1:6" ht="63">
      <c r="A15" s="30" t="s">
        <v>123</v>
      </c>
      <c r="B15" s="31" t="s">
        <v>97</v>
      </c>
      <c r="C15" s="31" t="s">
        <v>103</v>
      </c>
      <c r="D15" s="53">
        <v>33596700</v>
      </c>
      <c r="E15" s="53">
        <v>33596700</v>
      </c>
      <c r="F15" s="53">
        <v>33596700</v>
      </c>
    </row>
    <row r="16" spans="1:6" ht="15.75">
      <c r="A16" s="30" t="s">
        <v>105</v>
      </c>
      <c r="B16" s="31" t="s">
        <v>97</v>
      </c>
      <c r="C16" s="31" t="s">
        <v>77</v>
      </c>
      <c r="D16" s="54">
        <v>3000000</v>
      </c>
      <c r="E16" s="53"/>
      <c r="F16" s="53"/>
    </row>
    <row r="17" spans="1:6" ht="15.75">
      <c r="A17" s="30" t="s">
        <v>106</v>
      </c>
      <c r="B17" s="31" t="s">
        <v>97</v>
      </c>
      <c r="C17" s="31" t="s">
        <v>50</v>
      </c>
      <c r="D17" s="53">
        <v>36154022.090000004</v>
      </c>
      <c r="E17" s="53">
        <v>25161895.359999999</v>
      </c>
      <c r="F17" s="53">
        <v>25124395.359999999</v>
      </c>
    </row>
    <row r="18" spans="1:6" ht="15.75">
      <c r="A18" s="186" t="s">
        <v>115</v>
      </c>
      <c r="B18" s="21" t="s">
        <v>98</v>
      </c>
      <c r="C18" s="21" t="s">
        <v>100</v>
      </c>
      <c r="D18" s="100">
        <f>SUM(D19)</f>
        <v>4587900</v>
      </c>
      <c r="E18" s="100">
        <f>SUM(E19)</f>
        <v>5106700</v>
      </c>
      <c r="F18" s="100">
        <f>SUM(F19)</f>
        <v>6475700</v>
      </c>
    </row>
    <row r="19" spans="1:6" ht="31.5">
      <c r="A19" s="160" t="s">
        <v>124</v>
      </c>
      <c r="B19" s="31" t="s">
        <v>98</v>
      </c>
      <c r="C19" s="31" t="s">
        <v>99</v>
      </c>
      <c r="D19" s="83">
        <v>4587900</v>
      </c>
      <c r="E19" s="83">
        <v>5106700</v>
      </c>
      <c r="F19" s="83">
        <v>6475700</v>
      </c>
    </row>
    <row r="20" spans="1:6" ht="31.5">
      <c r="A20" s="185" t="s">
        <v>70</v>
      </c>
      <c r="B20" s="21" t="s">
        <v>99</v>
      </c>
      <c r="C20" s="21" t="s">
        <v>100</v>
      </c>
      <c r="D20" s="100">
        <f>SUM(D21:D23)</f>
        <v>11912432</v>
      </c>
      <c r="E20" s="100">
        <f>SUM(E21:E23)</f>
        <v>12137632</v>
      </c>
      <c r="F20" s="100">
        <f>SUM(F21:F23)</f>
        <v>12314132</v>
      </c>
    </row>
    <row r="21" spans="1:6" ht="15.75">
      <c r="A21" s="30" t="s">
        <v>125</v>
      </c>
      <c r="B21" s="31" t="s">
        <v>99</v>
      </c>
      <c r="C21" s="31" t="s">
        <v>101</v>
      </c>
      <c r="D21" s="53">
        <v>3395600</v>
      </c>
      <c r="E21" s="53">
        <v>3620800</v>
      </c>
      <c r="F21" s="53">
        <v>3797300</v>
      </c>
    </row>
    <row r="22" spans="1:6" ht="15.75">
      <c r="A22" s="30" t="s">
        <v>458</v>
      </c>
      <c r="B22" s="31" t="s">
        <v>99</v>
      </c>
      <c r="C22" s="31" t="s">
        <v>71</v>
      </c>
      <c r="D22" s="53">
        <v>804200</v>
      </c>
      <c r="E22" s="53">
        <v>804200</v>
      </c>
      <c r="F22" s="53">
        <v>804200</v>
      </c>
    </row>
    <row r="23" spans="1:6" ht="63">
      <c r="A23" s="30" t="s">
        <v>459</v>
      </c>
      <c r="B23" s="31" t="s">
        <v>99</v>
      </c>
      <c r="C23" s="31" t="s">
        <v>72</v>
      </c>
      <c r="D23" s="53">
        <v>7712632</v>
      </c>
      <c r="E23" s="53">
        <v>7712632</v>
      </c>
      <c r="F23" s="53">
        <v>7712632</v>
      </c>
    </row>
    <row r="24" spans="1:6" ht="15.75">
      <c r="A24" s="185" t="s">
        <v>73</v>
      </c>
      <c r="B24" s="21" t="s">
        <v>101</v>
      </c>
      <c r="C24" s="21" t="s">
        <v>100</v>
      </c>
      <c r="D24" s="100">
        <f>SUM(D25:D29)</f>
        <v>168112269.84</v>
      </c>
      <c r="E24" s="100">
        <f>SUM(E25:E29)</f>
        <v>160123349.32999998</v>
      </c>
      <c r="F24" s="100">
        <f>SUM(F25:F29)</f>
        <v>162126603.82999998</v>
      </c>
    </row>
    <row r="25" spans="1:6" ht="15.75">
      <c r="A25" s="30" t="s">
        <v>65</v>
      </c>
      <c r="B25" s="31" t="s">
        <v>101</v>
      </c>
      <c r="C25" s="31" t="s">
        <v>97</v>
      </c>
      <c r="D25" s="53">
        <v>4023500</v>
      </c>
      <c r="E25" s="53">
        <v>21028700</v>
      </c>
      <c r="F25" s="53">
        <v>21028700</v>
      </c>
    </row>
    <row r="26" spans="1:6" ht="15.75">
      <c r="A26" s="30" t="s">
        <v>75</v>
      </c>
      <c r="B26" s="31" t="s">
        <v>101</v>
      </c>
      <c r="C26" s="31" t="s">
        <v>102</v>
      </c>
      <c r="D26" s="53">
        <v>5619697.3499999996</v>
      </c>
      <c r="E26" s="53">
        <v>4761400</v>
      </c>
      <c r="F26" s="53">
        <v>4761400</v>
      </c>
    </row>
    <row r="27" spans="1:6" ht="15.75">
      <c r="A27" s="46" t="s">
        <v>325</v>
      </c>
      <c r="B27" s="31" t="s">
        <v>101</v>
      </c>
      <c r="C27" s="31" t="s">
        <v>76</v>
      </c>
      <c r="D27" s="53">
        <v>9971474.4199999999</v>
      </c>
      <c r="E27" s="53">
        <v>9971474.4199999999</v>
      </c>
      <c r="F27" s="53">
        <v>9971474.4199999999</v>
      </c>
    </row>
    <row r="28" spans="1:6" ht="15.75">
      <c r="A28" s="160" t="s">
        <v>34</v>
      </c>
      <c r="B28" s="31" t="s">
        <v>101</v>
      </c>
      <c r="C28" s="31" t="s">
        <v>71</v>
      </c>
      <c r="D28" s="53">
        <v>148282598.06999999</v>
      </c>
      <c r="E28" s="53">
        <v>124146774.91</v>
      </c>
      <c r="F28" s="53">
        <v>126150029.41</v>
      </c>
    </row>
    <row r="29" spans="1:6" ht="31.5">
      <c r="A29" s="30" t="s">
        <v>16</v>
      </c>
      <c r="B29" s="31" t="s">
        <v>101</v>
      </c>
      <c r="C29" s="31" t="s">
        <v>74</v>
      </c>
      <c r="D29" s="53">
        <v>215000</v>
      </c>
      <c r="E29" s="53">
        <v>215000</v>
      </c>
      <c r="F29" s="53">
        <v>215000</v>
      </c>
    </row>
    <row r="30" spans="1:6" ht="15.75">
      <c r="A30" s="185" t="s">
        <v>78</v>
      </c>
      <c r="B30" s="21" t="s">
        <v>102</v>
      </c>
      <c r="C30" s="21" t="s">
        <v>100</v>
      </c>
      <c r="D30" s="100">
        <f>SUM(D31:D34)</f>
        <v>118472212.08999999</v>
      </c>
      <c r="E30" s="100">
        <f>SUM(E31:E34)</f>
        <v>272549017.63999999</v>
      </c>
      <c r="F30" s="100">
        <f>SUM(F31:F34)</f>
        <v>194527961.78999999</v>
      </c>
    </row>
    <row r="31" spans="1:6" ht="15.75">
      <c r="A31" s="160" t="s">
        <v>143</v>
      </c>
      <c r="B31" s="31" t="s">
        <v>102</v>
      </c>
      <c r="C31" s="31" t="s">
        <v>97</v>
      </c>
      <c r="D31" s="53">
        <v>4003132.73</v>
      </c>
      <c r="E31" s="53">
        <v>136136136.13999999</v>
      </c>
      <c r="F31" s="53">
        <v>61061061.060000002</v>
      </c>
    </row>
    <row r="32" spans="1:6" ht="15.75">
      <c r="A32" s="30" t="s">
        <v>107</v>
      </c>
      <c r="B32" s="31" t="s">
        <v>102</v>
      </c>
      <c r="C32" s="31" t="s">
        <v>98</v>
      </c>
      <c r="D32" s="53">
        <v>13780253.52</v>
      </c>
      <c r="E32" s="53">
        <v>71087220.650000006</v>
      </c>
      <c r="F32" s="53">
        <v>69332168.489999995</v>
      </c>
    </row>
    <row r="33" spans="1:6" ht="15.75">
      <c r="A33" s="30" t="s">
        <v>4</v>
      </c>
      <c r="B33" s="31" t="s">
        <v>102</v>
      </c>
      <c r="C33" s="31" t="s">
        <v>99</v>
      </c>
      <c r="D33" s="53">
        <v>66163955.789999999</v>
      </c>
      <c r="E33" s="53">
        <v>65205303.32</v>
      </c>
      <c r="F33" s="53">
        <v>64014374.710000001</v>
      </c>
    </row>
    <row r="34" spans="1:6" ht="31.5">
      <c r="A34" s="111" t="s">
        <v>92</v>
      </c>
      <c r="B34" s="31" t="s">
        <v>102</v>
      </c>
      <c r="C34" s="31" t="s">
        <v>102</v>
      </c>
      <c r="D34" s="53">
        <v>34524870.049999997</v>
      </c>
      <c r="E34" s="53">
        <v>120357.53</v>
      </c>
      <c r="F34" s="53">
        <v>120357.53</v>
      </c>
    </row>
    <row r="35" spans="1:6" ht="15.75">
      <c r="A35" s="185" t="s">
        <v>477</v>
      </c>
      <c r="B35" s="21" t="s">
        <v>103</v>
      </c>
      <c r="C35" s="21" t="s">
        <v>100</v>
      </c>
      <c r="D35" s="100">
        <f>SUM(D36)</f>
        <v>845466</v>
      </c>
      <c r="E35" s="100">
        <f>SUM(E36)</f>
        <v>885795</v>
      </c>
      <c r="F35" s="100">
        <f>SUM(F36)</f>
        <v>928047</v>
      </c>
    </row>
    <row r="36" spans="1:6" ht="31.5">
      <c r="A36" s="160" t="s">
        <v>412</v>
      </c>
      <c r="B36" s="31" t="s">
        <v>103</v>
      </c>
      <c r="C36" s="31" t="s">
        <v>102</v>
      </c>
      <c r="D36" s="53">
        <v>845466</v>
      </c>
      <c r="E36" s="53">
        <v>885795</v>
      </c>
      <c r="F36" s="53">
        <v>928047</v>
      </c>
    </row>
    <row r="37" spans="1:6" ht="15.75">
      <c r="A37" s="185" t="s">
        <v>79</v>
      </c>
      <c r="B37" s="21" t="s">
        <v>104</v>
      </c>
      <c r="C37" s="21" t="s">
        <v>100</v>
      </c>
      <c r="D37" s="100">
        <f>SUM(D38:D43)</f>
        <v>1527348672.6500001</v>
      </c>
      <c r="E37" s="100">
        <f>SUM(E38:E43)</f>
        <v>1347857965.8700001</v>
      </c>
      <c r="F37" s="100">
        <f>SUM(F38:F43)</f>
        <v>1347562068.53</v>
      </c>
    </row>
    <row r="38" spans="1:6" ht="15.75">
      <c r="A38" s="30" t="s">
        <v>157</v>
      </c>
      <c r="B38" s="31" t="s">
        <v>104</v>
      </c>
      <c r="C38" s="31" t="s">
        <v>97</v>
      </c>
      <c r="D38" s="53">
        <v>298072238.73000002</v>
      </c>
      <c r="E38" s="53">
        <v>293580038.73000002</v>
      </c>
      <c r="F38" s="53">
        <v>293724238.73000002</v>
      </c>
    </row>
    <row r="39" spans="1:6" ht="15.75">
      <c r="A39" s="30" t="s">
        <v>80</v>
      </c>
      <c r="B39" s="31" t="s">
        <v>104</v>
      </c>
      <c r="C39" s="31" t="s">
        <v>98</v>
      </c>
      <c r="D39" s="53">
        <v>924529612.98000002</v>
      </c>
      <c r="E39" s="53">
        <v>923805022.14999998</v>
      </c>
      <c r="F39" s="53">
        <v>923364924.80999994</v>
      </c>
    </row>
    <row r="40" spans="1:6" ht="15.75">
      <c r="A40" s="30" t="s">
        <v>53</v>
      </c>
      <c r="B40" s="31" t="s">
        <v>104</v>
      </c>
      <c r="C40" s="31" t="s">
        <v>99</v>
      </c>
      <c r="D40" s="53">
        <v>73552000</v>
      </c>
      <c r="E40" s="53">
        <v>73592800</v>
      </c>
      <c r="F40" s="53">
        <v>73592800</v>
      </c>
    </row>
    <row r="41" spans="1:6" ht="31.5">
      <c r="A41" s="111" t="s">
        <v>23</v>
      </c>
      <c r="B41" s="31" t="s">
        <v>104</v>
      </c>
      <c r="C41" s="31" t="s">
        <v>102</v>
      </c>
      <c r="D41" s="53">
        <v>50000</v>
      </c>
      <c r="E41" s="53">
        <v>50000</v>
      </c>
      <c r="F41" s="53">
        <v>50000</v>
      </c>
    </row>
    <row r="42" spans="1:6" ht="15.75">
      <c r="A42" s="30" t="s">
        <v>54</v>
      </c>
      <c r="B42" s="31" t="s">
        <v>104</v>
      </c>
      <c r="C42" s="31" t="s">
        <v>104</v>
      </c>
      <c r="D42" s="53">
        <v>803333</v>
      </c>
      <c r="E42" s="53">
        <v>803333</v>
      </c>
      <c r="F42" s="53">
        <v>803333</v>
      </c>
    </row>
    <row r="43" spans="1:6" ht="15.75">
      <c r="A43" s="30" t="s">
        <v>117</v>
      </c>
      <c r="B43" s="31" t="s">
        <v>104</v>
      </c>
      <c r="C43" s="31" t="s">
        <v>71</v>
      </c>
      <c r="D43" s="53">
        <v>230341487.94</v>
      </c>
      <c r="E43" s="53">
        <v>56026771.990000002</v>
      </c>
      <c r="F43" s="53">
        <v>56026771.990000002</v>
      </c>
    </row>
    <row r="44" spans="1:6" ht="15.75">
      <c r="A44" s="185" t="s">
        <v>40</v>
      </c>
      <c r="B44" s="21" t="s">
        <v>76</v>
      </c>
      <c r="C44" s="21" t="s">
        <v>100</v>
      </c>
      <c r="D44" s="100">
        <f>SUM(D45:D46)</f>
        <v>155867306</v>
      </c>
      <c r="E44" s="100">
        <f>SUM(E45:E46)</f>
        <v>148699462</v>
      </c>
      <c r="F44" s="100">
        <f>SUM(F45:F46)</f>
        <v>148699462</v>
      </c>
    </row>
    <row r="45" spans="1:6" ht="15.75">
      <c r="A45" s="30" t="s">
        <v>93</v>
      </c>
      <c r="B45" s="31" t="s">
        <v>76</v>
      </c>
      <c r="C45" s="31" t="s">
        <v>97</v>
      </c>
      <c r="D45" s="53">
        <v>131222644</v>
      </c>
      <c r="E45" s="53">
        <v>123956700</v>
      </c>
      <c r="F45" s="53">
        <v>123956700</v>
      </c>
    </row>
    <row r="46" spans="1:6" ht="31.5">
      <c r="A46" s="111" t="s">
        <v>109</v>
      </c>
      <c r="B46" s="31" t="s">
        <v>76</v>
      </c>
      <c r="C46" s="31" t="s">
        <v>101</v>
      </c>
      <c r="D46" s="53">
        <v>24644662</v>
      </c>
      <c r="E46" s="53">
        <v>24742762</v>
      </c>
      <c r="F46" s="53">
        <v>24742762</v>
      </c>
    </row>
    <row r="47" spans="1:6" ht="15.75">
      <c r="A47" s="185" t="s">
        <v>81</v>
      </c>
      <c r="B47" s="21" t="s">
        <v>72</v>
      </c>
      <c r="C47" s="21" t="s">
        <v>100</v>
      </c>
      <c r="D47" s="100">
        <f>SUM(D48:D51)</f>
        <v>618250089.17999995</v>
      </c>
      <c r="E47" s="100">
        <f>SUM(E48:E51)</f>
        <v>656252551.86000001</v>
      </c>
      <c r="F47" s="100">
        <f>SUM(F48:F51)</f>
        <v>682991474.29000008</v>
      </c>
    </row>
    <row r="48" spans="1:6" ht="15.75">
      <c r="A48" s="30" t="s">
        <v>82</v>
      </c>
      <c r="B48" s="31" t="s">
        <v>72</v>
      </c>
      <c r="C48" s="31" t="s">
        <v>98</v>
      </c>
      <c r="D48" s="53">
        <v>48068450</v>
      </c>
      <c r="E48" s="53">
        <v>48068450</v>
      </c>
      <c r="F48" s="53">
        <v>48091300</v>
      </c>
    </row>
    <row r="49" spans="1:6" ht="15.75">
      <c r="A49" s="30" t="s">
        <v>83</v>
      </c>
      <c r="B49" s="31" t="s">
        <v>72</v>
      </c>
      <c r="C49" s="31" t="s">
        <v>99</v>
      </c>
      <c r="D49" s="53">
        <v>341587526.44999999</v>
      </c>
      <c r="E49" s="53">
        <v>370038024.44999999</v>
      </c>
      <c r="F49" s="53">
        <v>400074153.44999999</v>
      </c>
    </row>
    <row r="50" spans="1:6" ht="15.75">
      <c r="A50" s="30" t="s">
        <v>19</v>
      </c>
      <c r="B50" s="31" t="s">
        <v>72</v>
      </c>
      <c r="C50" s="31" t="s">
        <v>101</v>
      </c>
      <c r="D50" s="53">
        <v>199610287.13999999</v>
      </c>
      <c r="E50" s="53">
        <v>209099993.97</v>
      </c>
      <c r="F50" s="53">
        <v>205846614.90000001</v>
      </c>
    </row>
    <row r="51" spans="1:6" ht="31.5">
      <c r="A51" s="30" t="s">
        <v>84</v>
      </c>
      <c r="B51" s="31" t="s">
        <v>72</v>
      </c>
      <c r="C51" s="31" t="s">
        <v>103</v>
      </c>
      <c r="D51" s="53">
        <v>28983825.59</v>
      </c>
      <c r="E51" s="53">
        <v>29046083.440000001</v>
      </c>
      <c r="F51" s="53">
        <v>28979405.940000001</v>
      </c>
    </row>
    <row r="52" spans="1:6" ht="15.75">
      <c r="A52" s="27" t="s">
        <v>18</v>
      </c>
      <c r="B52" s="21" t="s">
        <v>77</v>
      </c>
      <c r="C52" s="21" t="s">
        <v>100</v>
      </c>
      <c r="D52" s="100">
        <f>SUM(D53:D53)</f>
        <v>84282413.560000002</v>
      </c>
      <c r="E52" s="100">
        <f>SUM(E53:E53)</f>
        <v>89163722.489999995</v>
      </c>
      <c r="F52" s="100">
        <f>SUM(F53:F53)</f>
        <v>89270118.739999995</v>
      </c>
    </row>
    <row r="53" spans="1:6" ht="15.75">
      <c r="A53" s="30" t="s">
        <v>110</v>
      </c>
      <c r="B53" s="31" t="s">
        <v>77</v>
      </c>
      <c r="C53" s="31" t="s">
        <v>98</v>
      </c>
      <c r="D53" s="53">
        <v>84282413.560000002</v>
      </c>
      <c r="E53" s="53">
        <v>89163722.489999995</v>
      </c>
      <c r="F53" s="53">
        <v>89270118.739999995</v>
      </c>
    </row>
    <row r="54" spans="1:6" ht="15.75">
      <c r="A54" s="185" t="s">
        <v>957</v>
      </c>
      <c r="B54" s="183"/>
      <c r="C54" s="183"/>
      <c r="D54" s="102"/>
      <c r="E54" s="66">
        <v>42789300</v>
      </c>
      <c r="F54" s="66">
        <v>108444200</v>
      </c>
    </row>
  </sheetData>
  <mergeCells count="1">
    <mergeCell ref="A6:F6"/>
  </mergeCells>
  <pageMargins left="0.86614173228346458" right="0.19685039370078741" top="0.74803149606299213" bottom="0.59055118110236227" header="0.31496062992125984" footer="0.5511811023622047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D9" sqref="D9"/>
    </sheetView>
  </sheetViews>
  <sheetFormatPr defaultRowHeight="12.75"/>
  <cols>
    <col min="1" max="1" width="23.7109375" customWidth="1"/>
    <col min="2" max="2" width="27.7109375" customWidth="1"/>
    <col min="3" max="3" width="46.42578125" customWidth="1"/>
    <col min="4" max="4" width="13.28515625" customWidth="1"/>
    <col min="5" max="5" width="13.5703125" customWidth="1"/>
    <col min="6" max="6" width="12.85546875" customWidth="1"/>
  </cols>
  <sheetData>
    <row r="1" spans="1:6">
      <c r="F1" s="19" t="s">
        <v>950</v>
      </c>
    </row>
    <row r="2" spans="1:6">
      <c r="F2" s="167" t="s">
        <v>20</v>
      </c>
    </row>
    <row r="3" spans="1:6">
      <c r="B3" s="15"/>
      <c r="C3" s="15"/>
      <c r="D3" s="15"/>
      <c r="E3" s="15"/>
      <c r="F3" s="167" t="s">
        <v>790</v>
      </c>
    </row>
    <row r="4" spans="1:6">
      <c r="B4" s="15"/>
      <c r="C4" s="15"/>
      <c r="D4" s="15"/>
      <c r="E4" s="15"/>
      <c r="F4" s="167" t="s">
        <v>791</v>
      </c>
    </row>
    <row r="5" spans="1:6">
      <c r="B5" s="15"/>
      <c r="C5" s="15"/>
      <c r="D5" s="15"/>
      <c r="E5" s="15"/>
      <c r="F5" s="179" t="s">
        <v>958</v>
      </c>
    </row>
    <row r="6" spans="1:6" ht="91.5" customHeight="1">
      <c r="A6" s="192" t="s">
        <v>965</v>
      </c>
      <c r="B6" s="192"/>
      <c r="C6" s="192"/>
      <c r="D6" s="192"/>
      <c r="E6" s="192"/>
      <c r="F6" s="192"/>
    </row>
    <row r="7" spans="1:6" ht="18.75">
      <c r="A7" s="18"/>
      <c r="B7" s="18"/>
      <c r="C7" s="18"/>
      <c r="D7" s="18"/>
      <c r="E7" s="18"/>
      <c r="F7" s="18"/>
    </row>
    <row r="8" spans="1:6" ht="68.25" customHeight="1">
      <c r="A8" s="193" t="s">
        <v>142</v>
      </c>
      <c r="B8" s="193" t="s">
        <v>966</v>
      </c>
      <c r="C8" s="193" t="s">
        <v>64</v>
      </c>
      <c r="D8" s="195" t="s">
        <v>967</v>
      </c>
      <c r="E8" s="196"/>
      <c r="F8" s="196"/>
    </row>
    <row r="9" spans="1:6" ht="34.5" customHeight="1">
      <c r="A9" s="194"/>
      <c r="B9" s="194"/>
      <c r="C9" s="194"/>
      <c r="D9" s="124" t="s">
        <v>473</v>
      </c>
      <c r="E9" s="124" t="s">
        <v>569</v>
      </c>
      <c r="F9" s="124" t="s">
        <v>735</v>
      </c>
    </row>
    <row r="10" spans="1:6" ht="15.75">
      <c r="A10" s="12">
        <v>1</v>
      </c>
      <c r="B10" s="12">
        <v>2</v>
      </c>
      <c r="C10" s="12">
        <v>3</v>
      </c>
      <c r="D10" s="13">
        <v>4</v>
      </c>
      <c r="E10" s="13">
        <v>5</v>
      </c>
      <c r="F10" s="13">
        <v>6</v>
      </c>
    </row>
    <row r="11" spans="1:6" ht="94.5">
      <c r="A11" s="14" t="s">
        <v>932</v>
      </c>
      <c r="B11" s="14" t="s">
        <v>24</v>
      </c>
      <c r="C11" s="14" t="s">
        <v>933</v>
      </c>
      <c r="D11" s="104">
        <v>1124000</v>
      </c>
      <c r="E11" s="104">
        <v>1124000</v>
      </c>
      <c r="F11" s="104">
        <v>1124000</v>
      </c>
    </row>
    <row r="12" spans="1:6" ht="94.5">
      <c r="A12" s="14" t="s">
        <v>932</v>
      </c>
      <c r="B12" s="14" t="s">
        <v>24</v>
      </c>
      <c r="C12" s="14" t="s">
        <v>934</v>
      </c>
      <c r="D12" s="104">
        <v>891000</v>
      </c>
      <c r="E12" s="104">
        <v>891000</v>
      </c>
      <c r="F12" s="104">
        <v>891000</v>
      </c>
    </row>
  </sheetData>
  <mergeCells count="5">
    <mergeCell ref="A6:F6"/>
    <mergeCell ref="A8:A9"/>
    <mergeCell ref="B8:B9"/>
    <mergeCell ref="C8:C9"/>
    <mergeCell ref="D8:F8"/>
  </mergeCells>
  <phoneticPr fontId="7" type="noConversion"/>
  <pageMargins left="0.8" right="0.15748031496062992" top="0.94488188976377963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13"/>
  <sheetViews>
    <sheetView workbookViewId="0">
      <selection activeCell="B5" sqref="B5"/>
    </sheetView>
  </sheetViews>
  <sheetFormatPr defaultRowHeight="12.75"/>
  <cols>
    <col min="1" max="1" width="67.42578125" customWidth="1"/>
    <col min="2" max="2" width="26.140625" customWidth="1"/>
  </cols>
  <sheetData>
    <row r="1" spans="1:4" ht="20.100000000000001" customHeight="1">
      <c r="A1" s="19"/>
      <c r="B1" s="19" t="s">
        <v>951</v>
      </c>
    </row>
    <row r="2" spans="1:4" ht="20.100000000000001" customHeight="1">
      <c r="A2" s="8"/>
      <c r="B2" s="177" t="s">
        <v>20</v>
      </c>
    </row>
    <row r="3" spans="1:4" ht="20.100000000000001" customHeight="1">
      <c r="A3" s="8"/>
      <c r="B3" s="177" t="s">
        <v>790</v>
      </c>
    </row>
    <row r="4" spans="1:4" ht="20.100000000000001" customHeight="1">
      <c r="A4" s="8"/>
      <c r="B4" s="177" t="s">
        <v>791</v>
      </c>
    </row>
    <row r="5" spans="1:4" ht="20.100000000000001" customHeight="1">
      <c r="A5" s="8"/>
      <c r="B5" s="179" t="s">
        <v>958</v>
      </c>
    </row>
    <row r="6" spans="1:4" ht="20.100000000000001" customHeight="1">
      <c r="A6" s="6"/>
      <c r="B6" s="6"/>
    </row>
    <row r="7" spans="1:4" ht="20.100000000000001" customHeight="1">
      <c r="A7" s="6"/>
      <c r="B7" s="6"/>
    </row>
    <row r="8" spans="1:4" ht="20.100000000000001" customHeight="1">
      <c r="A8" s="6"/>
      <c r="B8" s="6"/>
    </row>
    <row r="9" spans="1:4" ht="47.25" customHeight="1">
      <c r="A9" s="198" t="s">
        <v>953</v>
      </c>
      <c r="B9" s="198"/>
    </row>
    <row r="10" spans="1:4" ht="20.100000000000001" customHeight="1">
      <c r="A10" s="9"/>
      <c r="B10" s="9"/>
    </row>
    <row r="11" spans="1:4" ht="20.100000000000001" customHeight="1">
      <c r="A11" s="5"/>
      <c r="B11" s="5"/>
    </row>
    <row r="12" spans="1:4" ht="20.100000000000001" customHeight="1">
      <c r="A12" s="10" t="s">
        <v>481</v>
      </c>
      <c r="B12" s="10"/>
      <c r="C12" s="4"/>
      <c r="D12" s="4"/>
    </row>
    <row r="13" spans="1:4" ht="20.100000000000001" customHeight="1">
      <c r="A13" s="10" t="s">
        <v>954</v>
      </c>
      <c r="B13" s="10"/>
      <c r="C13" s="4"/>
      <c r="D13" s="4"/>
    </row>
    <row r="14" spans="1:4" ht="20.100000000000001" customHeight="1">
      <c r="A14" s="10"/>
      <c r="B14" s="10"/>
      <c r="C14" s="4"/>
      <c r="D14" s="4"/>
    </row>
    <row r="15" spans="1:4" ht="20.100000000000001" customHeight="1">
      <c r="A15" s="10"/>
      <c r="B15" s="10"/>
      <c r="C15" s="4"/>
      <c r="D15" s="4"/>
    </row>
    <row r="16" spans="1:4" ht="20.100000000000001" customHeight="1">
      <c r="A16" s="10"/>
      <c r="B16" s="10"/>
      <c r="C16" s="4"/>
      <c r="D16" s="4"/>
    </row>
    <row r="17" spans="1:4" ht="20.100000000000001" customHeight="1">
      <c r="A17" s="10"/>
      <c r="B17" s="10"/>
      <c r="C17" s="4"/>
      <c r="D17" s="4"/>
    </row>
    <row r="18" spans="1:4" ht="20.100000000000001" customHeight="1">
      <c r="A18" s="10"/>
      <c r="B18" s="10"/>
      <c r="C18" s="4"/>
      <c r="D18" s="4"/>
    </row>
    <row r="19" spans="1:4" ht="20.100000000000001" customHeight="1">
      <c r="A19" s="10"/>
      <c r="B19" s="10"/>
      <c r="C19" s="4"/>
      <c r="D19" s="4"/>
    </row>
    <row r="20" spans="1:4" ht="20.100000000000001" customHeight="1">
      <c r="A20" s="10"/>
      <c r="B20" s="10"/>
      <c r="C20" s="4"/>
      <c r="D20" s="4"/>
    </row>
    <row r="21" spans="1:4" ht="20.100000000000001" customHeight="1">
      <c r="A21" s="10"/>
      <c r="B21" s="10"/>
      <c r="C21" s="4"/>
      <c r="D21" s="4"/>
    </row>
    <row r="22" spans="1:4" ht="20.100000000000001" customHeight="1">
      <c r="A22" s="10"/>
      <c r="B22" s="10"/>
      <c r="C22" s="4"/>
      <c r="D22" s="4"/>
    </row>
    <row r="23" spans="1:4" ht="20.100000000000001" customHeight="1">
      <c r="A23" s="10"/>
      <c r="B23" s="10"/>
      <c r="C23" s="4"/>
      <c r="D23" s="4"/>
    </row>
    <row r="24" spans="1:4" ht="20.100000000000001" customHeight="1">
      <c r="A24" s="10"/>
      <c r="B24" s="10"/>
      <c r="C24" s="4"/>
      <c r="D24" s="4"/>
    </row>
    <row r="25" spans="1:4" ht="20.100000000000001" customHeight="1">
      <c r="A25" s="10"/>
      <c r="B25" s="10"/>
      <c r="C25" s="4"/>
      <c r="D25" s="4"/>
    </row>
    <row r="26" spans="1:4" ht="20.100000000000001" customHeight="1">
      <c r="A26" s="10"/>
      <c r="B26" s="10"/>
      <c r="C26" s="4"/>
      <c r="D26" s="4"/>
    </row>
    <row r="27" spans="1:4" ht="20.100000000000001" customHeight="1">
      <c r="A27" s="10"/>
      <c r="B27" s="10"/>
      <c r="C27" s="4"/>
      <c r="D27" s="4"/>
    </row>
    <row r="28" spans="1:4" ht="20.100000000000001" customHeight="1">
      <c r="A28" s="10"/>
      <c r="B28" s="10"/>
      <c r="C28" s="4"/>
      <c r="D28" s="4"/>
    </row>
    <row r="29" spans="1:4" ht="20.100000000000001" customHeight="1">
      <c r="A29" s="10"/>
      <c r="B29" s="10"/>
      <c r="C29" s="4"/>
      <c r="D29" s="4"/>
    </row>
    <row r="30" spans="1:4" ht="20.100000000000001" customHeight="1">
      <c r="A30" s="10"/>
      <c r="B30" s="10"/>
      <c r="C30" s="4"/>
      <c r="D30" s="4"/>
    </row>
    <row r="31" spans="1:4" ht="20.100000000000001" customHeight="1">
      <c r="A31" s="10"/>
      <c r="B31" s="10"/>
      <c r="C31" s="4"/>
      <c r="D31" s="4"/>
    </row>
    <row r="32" spans="1:4" ht="20.100000000000001" customHeight="1">
      <c r="A32" s="10"/>
      <c r="B32" s="10"/>
      <c r="C32" s="4"/>
      <c r="D32" s="4"/>
    </row>
    <row r="33" spans="1:4" ht="20.100000000000001" customHeight="1">
      <c r="A33" s="10"/>
      <c r="B33" s="10"/>
      <c r="C33" s="4"/>
      <c r="D33" s="4"/>
    </row>
    <row r="34" spans="1:4" ht="20.100000000000001" customHeight="1">
      <c r="A34" s="10"/>
      <c r="B34" s="10"/>
      <c r="C34" s="4"/>
      <c r="D34" s="4"/>
    </row>
    <row r="35" spans="1:4" ht="20.100000000000001" customHeight="1">
      <c r="A35" s="10"/>
      <c r="B35" s="10"/>
      <c r="C35" s="4"/>
      <c r="D35" s="4"/>
    </row>
    <row r="36" spans="1:4" ht="20.100000000000001" customHeight="1">
      <c r="A36" s="10"/>
      <c r="B36" s="10"/>
      <c r="C36" s="4"/>
      <c r="D36" s="4"/>
    </row>
    <row r="37" spans="1:4" ht="20.100000000000001" customHeight="1">
      <c r="A37" s="10"/>
      <c r="B37" s="10"/>
      <c r="C37" s="4"/>
      <c r="D37" s="4"/>
    </row>
    <row r="38" spans="1:4" ht="20.100000000000001" customHeight="1">
      <c r="A38" s="10"/>
      <c r="B38" s="10"/>
      <c r="C38" s="4"/>
      <c r="D38" s="4"/>
    </row>
    <row r="39" spans="1:4" ht="20.100000000000001" customHeight="1">
      <c r="A39" s="5"/>
      <c r="B39" s="19" t="s">
        <v>133</v>
      </c>
    </row>
    <row r="40" spans="1:4" ht="20.100000000000001" customHeight="1">
      <c r="A40" s="5"/>
      <c r="B40" s="177" t="s">
        <v>20</v>
      </c>
    </row>
    <row r="41" spans="1:4" ht="20.100000000000001" customHeight="1">
      <c r="A41" s="5"/>
      <c r="B41" s="177" t="s">
        <v>790</v>
      </c>
    </row>
    <row r="42" spans="1:4" ht="20.100000000000001" customHeight="1">
      <c r="A42" s="5"/>
      <c r="B42" s="177" t="s">
        <v>791</v>
      </c>
    </row>
    <row r="43" spans="1:4" ht="20.100000000000001" customHeight="1">
      <c r="A43" s="5"/>
      <c r="B43" s="179" t="s">
        <v>958</v>
      </c>
    </row>
    <row r="44" spans="1:4" ht="20.100000000000001" customHeight="1">
      <c r="A44" s="5"/>
      <c r="B44" s="5"/>
    </row>
    <row r="45" spans="1:4" ht="20.100000000000001" customHeight="1">
      <c r="A45" s="8"/>
      <c r="B45" s="8"/>
    </row>
    <row r="46" spans="1:4" ht="20.100000000000001" customHeight="1">
      <c r="A46" s="8"/>
      <c r="B46" s="8"/>
    </row>
    <row r="47" spans="1:4" ht="20.100000000000001" customHeight="1">
      <c r="A47" s="197" t="s">
        <v>482</v>
      </c>
      <c r="B47" s="197"/>
    </row>
    <row r="48" spans="1:4" ht="20.100000000000001" customHeight="1">
      <c r="A48" s="197" t="s">
        <v>955</v>
      </c>
      <c r="B48" s="197"/>
    </row>
    <row r="49" spans="1:2" ht="20.100000000000001" customHeight="1">
      <c r="A49" s="9"/>
      <c r="B49" s="9"/>
    </row>
    <row r="50" spans="1:2" ht="20.100000000000001" customHeight="1">
      <c r="A50" s="9"/>
      <c r="B50" s="9"/>
    </row>
    <row r="51" spans="1:2" ht="39.75" customHeight="1">
      <c r="A51" s="199" t="s">
        <v>956</v>
      </c>
      <c r="B51" s="199"/>
    </row>
    <row r="52" spans="1:2" ht="20.100000000000001" customHeight="1">
      <c r="A52" s="20"/>
      <c r="B52" s="20"/>
    </row>
    <row r="53" spans="1:2" ht="20.100000000000001" customHeight="1"/>
    <row r="54" spans="1:2" ht="20.100000000000001" customHeight="1"/>
    <row r="55" spans="1:2" ht="20.100000000000001" customHeight="1"/>
    <row r="56" spans="1:2" ht="20.100000000000001" customHeight="1"/>
    <row r="57" spans="1:2" ht="20.100000000000001" customHeight="1"/>
    <row r="58" spans="1:2" ht="20.100000000000001" customHeight="1"/>
    <row r="59" spans="1:2" ht="20.100000000000001" customHeight="1"/>
    <row r="60" spans="1:2" ht="20.100000000000001" customHeight="1"/>
    <row r="61" spans="1:2" ht="20.100000000000001" customHeight="1"/>
    <row r="62" spans="1:2" ht="20.100000000000001" customHeight="1"/>
    <row r="63" spans="1:2" ht="20.100000000000001" customHeight="1"/>
    <row r="64" spans="1: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</sheetData>
  <mergeCells count="4">
    <mergeCell ref="A48:B48"/>
    <mergeCell ref="A47:B47"/>
    <mergeCell ref="A9:B9"/>
    <mergeCell ref="A51:B51"/>
  </mergeCells>
  <phoneticPr fontId="7" type="noConversion"/>
  <pageMargins left="0.82677165354330717" right="0.19685039370078741" top="0.55118110236220474" bottom="0.23622047244094491" header="0.15748031496062992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A9" sqref="A9"/>
    </sheetView>
  </sheetViews>
  <sheetFormatPr defaultRowHeight="12.75"/>
  <cols>
    <col min="1" max="1" width="24.28515625" customWidth="1"/>
    <col min="2" max="2" width="30.42578125" customWidth="1"/>
    <col min="3" max="3" width="13.85546875" customWidth="1"/>
    <col min="4" max="4" width="11.7109375" customWidth="1"/>
    <col min="5" max="5" width="12" customWidth="1"/>
  </cols>
  <sheetData>
    <row r="1" spans="1:5" ht="15.75">
      <c r="A1" s="6"/>
      <c r="B1" s="6"/>
      <c r="C1" s="19"/>
      <c r="D1" s="8"/>
      <c r="E1" s="19" t="s">
        <v>952</v>
      </c>
    </row>
    <row r="2" spans="1:5" ht="15.75">
      <c r="A2" s="6"/>
      <c r="B2" s="6"/>
      <c r="C2" s="8"/>
      <c r="D2" s="8"/>
      <c r="E2" s="177" t="s">
        <v>20</v>
      </c>
    </row>
    <row r="3" spans="1:5" ht="15.75">
      <c r="A3" s="6"/>
      <c r="B3" s="6"/>
      <c r="C3" s="8"/>
      <c r="D3" s="8"/>
      <c r="E3" s="177" t="s">
        <v>790</v>
      </c>
    </row>
    <row r="4" spans="1:5" ht="15.75">
      <c r="A4" s="6"/>
      <c r="B4" s="6"/>
      <c r="C4" s="8"/>
      <c r="D4" s="8"/>
      <c r="E4" s="177" t="s">
        <v>791</v>
      </c>
    </row>
    <row r="5" spans="1:5" ht="15.75">
      <c r="A5" s="6"/>
      <c r="B5" s="6"/>
      <c r="C5" s="8"/>
      <c r="D5" s="8"/>
      <c r="E5" s="179" t="s">
        <v>958</v>
      </c>
    </row>
    <row r="6" spans="1:5" ht="15.75">
      <c r="A6" s="6"/>
      <c r="B6" s="6"/>
      <c r="C6" s="6"/>
      <c r="D6" s="6"/>
    </row>
    <row r="7" spans="1:5" ht="15.75">
      <c r="A7" s="6"/>
      <c r="B7" s="6"/>
      <c r="C7" s="6"/>
      <c r="D7" s="6"/>
    </row>
    <row r="8" spans="1:5" ht="76.5" customHeight="1">
      <c r="A8" s="198" t="s">
        <v>964</v>
      </c>
      <c r="B8" s="198"/>
      <c r="C8" s="198"/>
      <c r="D8" s="198"/>
      <c r="E8" s="198"/>
    </row>
    <row r="9" spans="1:5" ht="12.75" customHeight="1">
      <c r="A9" s="23"/>
      <c r="B9" s="23"/>
      <c r="C9" s="23"/>
      <c r="D9" s="23"/>
    </row>
    <row r="10" spans="1:5" ht="15.75">
      <c r="A10" s="6"/>
      <c r="B10" s="6"/>
      <c r="C10" s="3"/>
      <c r="D10" s="22"/>
      <c r="E10" s="3" t="s">
        <v>568</v>
      </c>
    </row>
    <row r="11" spans="1:5" ht="63">
      <c r="A11" s="11" t="s">
        <v>44</v>
      </c>
      <c r="B11" s="11" t="s">
        <v>52</v>
      </c>
      <c r="C11" s="124" t="s">
        <v>473</v>
      </c>
      <c r="D11" s="124" t="s">
        <v>569</v>
      </c>
      <c r="E11" s="124" t="s">
        <v>735</v>
      </c>
    </row>
    <row r="12" spans="1:5" ht="15.75">
      <c r="A12" s="11">
        <v>1</v>
      </c>
      <c r="B12" s="11">
        <v>2</v>
      </c>
      <c r="C12" s="11">
        <v>3</v>
      </c>
      <c r="D12" s="11">
        <v>4</v>
      </c>
      <c r="E12" s="11">
        <v>5</v>
      </c>
    </row>
    <row r="13" spans="1:5" ht="66" customHeight="1">
      <c r="A13" s="7" t="s">
        <v>46</v>
      </c>
      <c r="B13" s="16" t="s">
        <v>45</v>
      </c>
      <c r="C13" s="105">
        <v>0</v>
      </c>
      <c r="D13" s="105">
        <v>0</v>
      </c>
      <c r="E13" s="105">
        <v>0</v>
      </c>
    </row>
  </sheetData>
  <mergeCells count="1">
    <mergeCell ref="A8:E8"/>
  </mergeCells>
  <phoneticPr fontId="7" type="noConversion"/>
  <pageMargins left="0.94488188976377963" right="0.19685039370078741" top="0.669291338582677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1</vt:lpstr>
      <vt:lpstr>прил 2</vt:lpstr>
      <vt:lpstr>прил 3</vt:lpstr>
      <vt:lpstr>прил 4</vt:lpstr>
      <vt:lpstr>прил 5,6</vt:lpstr>
      <vt:lpstr>прил 7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Анатольевна</cp:lastModifiedBy>
  <cp:lastPrinted>2025-11-14T05:51:57Z</cp:lastPrinted>
  <dcterms:created xsi:type="dcterms:W3CDTF">2004-11-15T11:25:47Z</dcterms:created>
  <dcterms:modified xsi:type="dcterms:W3CDTF">2025-11-14T05:52:32Z</dcterms:modified>
</cp:coreProperties>
</file>